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'1кв'!$A$1:$E$60</definedName>
    <definedName name="_xlnm.Print_Area" localSheetId="1">'2кв'!$A$1:$E$58</definedName>
    <definedName name="_xlnm.Print_Area" localSheetId="2">'3кв'!$A$1:$E$59</definedName>
    <definedName name="_xlnm.Print_Area" localSheetId="3">'4кв'!$A$1:$E$55</definedName>
    <definedName name="_xlnm.Print_Area" localSheetId="4">отчет!$A$1:$C$46</definedName>
  </definedNames>
  <calcPr calcId="152511"/>
</workbook>
</file>

<file path=xl/calcChain.xml><?xml version="1.0" encoding="utf-8"?>
<calcChain xmlns="http://schemas.openxmlformats.org/spreadsheetml/2006/main">
  <c r="C28" i="26" l="1"/>
  <c r="C33" i="26"/>
  <c r="C31" i="26"/>
  <c r="C32" i="26"/>
  <c r="D27" i="26"/>
  <c r="C21" i="26"/>
  <c r="C22" i="26"/>
  <c r="C23" i="26"/>
  <c r="C24" i="26"/>
  <c r="C25" i="26"/>
  <c r="C26" i="26"/>
  <c r="C27" i="26"/>
  <c r="C20" i="26"/>
  <c r="C14" i="26"/>
  <c r="C15" i="26"/>
  <c r="C18" i="26" s="1"/>
  <c r="C16" i="26"/>
  <c r="C17" i="26"/>
  <c r="C13" i="26"/>
  <c r="C6" i="26"/>
  <c r="C41" i="26"/>
  <c r="C29" i="26" l="1"/>
  <c r="C35" i="26" s="1"/>
  <c r="C36" i="26" s="1"/>
  <c r="B47" i="25"/>
  <c r="E32" i="25"/>
  <c r="E30" i="25"/>
  <c r="B53" i="25"/>
  <c r="B52" i="25"/>
  <c r="B51" i="25"/>
  <c r="F20" i="25"/>
  <c r="E23" i="25" s="1"/>
  <c r="E22" i="25" l="1"/>
  <c r="B54" i="25" s="1"/>
  <c r="B55" i="25" s="1"/>
  <c r="B51" i="24"/>
  <c r="E36" i="24"/>
  <c r="E31" i="24"/>
  <c r="B57" i="24" l="1"/>
  <c r="B56" i="24"/>
  <c r="B55" i="24"/>
  <c r="F20" i="24"/>
  <c r="E23" i="24" s="1"/>
  <c r="B56" i="23"/>
  <c r="B55" i="23"/>
  <c r="B54" i="23"/>
  <c r="E33" i="23"/>
  <c r="E32" i="23"/>
  <c r="E31" i="23"/>
  <c r="E22" i="23"/>
  <c r="E35" i="23" s="1"/>
  <c r="F20" i="23"/>
  <c r="E23" i="23" s="1"/>
  <c r="B57" i="23" l="1"/>
  <c r="E22" i="24"/>
  <c r="B58" i="24" s="1"/>
  <c r="B59" i="24" s="1"/>
  <c r="E29" i="22"/>
  <c r="E32" i="22"/>
  <c r="E33" i="22"/>
  <c r="E34" i="22"/>
  <c r="E35" i="22"/>
  <c r="E31" i="22" l="1"/>
  <c r="E30" i="22"/>
  <c r="B58" i="22"/>
  <c r="B57" i="22"/>
  <c r="B56" i="22"/>
  <c r="F20" i="22"/>
  <c r="E23" i="22" l="1"/>
  <c r="E22" i="22"/>
  <c r="E37" i="22" s="1"/>
  <c r="B59" i="22" s="1"/>
  <c r="B60" i="22" l="1"/>
  <c r="B50" i="23" s="1"/>
  <c r="B58" i="23" s="1"/>
</calcChain>
</file>

<file path=xl/sharedStrings.xml><?xml version="1.0" encoding="utf-8"?>
<sst xmlns="http://schemas.openxmlformats.org/spreadsheetml/2006/main" count="380" uniqueCount="140">
  <si>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</si>
  <si>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</si>
  <si>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</si>
  <si>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</si>
  <si>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</si>
  <si>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</si>
  <si>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</si>
  <si>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</si>
  <si>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</si>
  <si>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</si>
  <si>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</si>
  <si>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</si>
  <si>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</si>
  <si>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</si>
  <si>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</si>
  <si>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</si>
  <si>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</si>
  <si>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</si>
  <si>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</si>
  <si>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</si>
  <si>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</si>
  <si>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</si>
  <si>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</si>
  <si>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</si>
  <si>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</si>
  <si>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Топоровского Владимира Ивановича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</si>
  <si>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</si>
  <si>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</si>
  <si>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</si>
  <si>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</si>
  <si>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</si>
  <si>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Итого расходов:</t>
  </si>
  <si>
    <t>Заказчик - Собственники МКД, в лице председателя совета МКД Топоровского В.И.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</si>
  <si>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</si>
  <si>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</si>
  <si>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</si>
  <si>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</si>
  <si>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</si>
  <si>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</t>
  </si>
  <si>
    <t>Стоимость материалов</t>
  </si>
  <si>
    <t>S дома = 3852,9+1435,5 ( не жилые) = 5288,4м2</t>
  </si>
  <si>
    <t xml:space="preserve">Расходы по содержанию и тек. Ремонту </t>
  </si>
  <si>
    <t>Остаток на начало квартала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</si>
  <si>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</si>
  <si>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</si>
  <si>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</si>
  <si>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</si>
  <si>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</si>
  <si>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</si>
  <si>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</si>
  <si>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</si>
  <si>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</si>
  <si>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</si>
  <si>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t>январь</t>
  </si>
  <si>
    <t>Дератизация, дезинсекция</t>
  </si>
  <si>
    <t>по заявке собственников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</si>
  <si>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</si>
  <si>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</si>
  <si>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</si>
  <si>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Замена доводчика (кв.19)</t>
  </si>
  <si>
    <t>Заделка фановой трубы мастикой на кровле (кв.14)</t>
  </si>
  <si>
    <t>Частичный ремонт мягкой кровли (кв.39)</t>
  </si>
  <si>
    <t>Крепление поручня к перилам (кв.58)</t>
  </si>
  <si>
    <t>Ремонт детской площадки(установка плаката)</t>
  </si>
  <si>
    <t>Заменка стояка ХВС(кв17)</t>
  </si>
  <si>
    <t>март</t>
  </si>
  <si>
    <t xml:space="preserve">           2. Всего за период с "01" 01 2023 г. по "31" 03 2023 г. выполнено работ (оказано услуг) на общую сумму триста двадцать три тысячи триста тридцать три рубля 03 копейки</t>
  </si>
  <si>
    <t>Исполнитель - ООО ЖКХ "Локомотив", в лице директора  Бовкун А.А.</t>
  </si>
  <si>
    <t>Предъявлено населению272227,75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</si>
  <si>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</si>
  <si>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</si>
  <si>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</si>
  <si>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</si>
  <si>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</si>
  <si>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</si>
  <si>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Замена доски обьявления, ремонт(кв58)</t>
  </si>
  <si>
    <t>Ремонт балансира на детской площадке(кв29)</t>
  </si>
  <si>
    <t>установка информационного щита(кв58)</t>
  </si>
  <si>
    <t>апрель</t>
  </si>
  <si>
    <t xml:space="preserve">июнь </t>
  </si>
  <si>
    <t>Поверка ОДПУ ГВС</t>
  </si>
  <si>
    <t xml:space="preserve">           2. Всего за период с "01" 04 2023 г. по "30" 06 2023 г. выполнено работ (оказано услуг) на общую сумму триста тридцать шесть тысяч шестьсот тридцать два рубля 02 копейки</t>
  </si>
  <si>
    <t>Предъявлено населению278349,85</t>
  </si>
  <si>
    <t>Окраска дверей входных групп (смета)</t>
  </si>
  <si>
    <t xml:space="preserve">Крепление поручня к перилам </t>
  </si>
  <si>
    <t>Окраска скамеек (смета)</t>
  </si>
  <si>
    <t>июль-сентябрь</t>
  </si>
  <si>
    <t>ремонт отопления 3,5 подъезд (смета)</t>
  </si>
  <si>
    <t>июль</t>
  </si>
  <si>
    <t>август</t>
  </si>
  <si>
    <t>Тех.диагностирование ВДГО</t>
  </si>
  <si>
    <t xml:space="preserve">           2. Всего за период с "01" 07 2023 г. по "30" 09 2023 г. выполнено работ (оказано услуг) на общую сумму четыреста восемьдесят семь тысяч девятьсот семьдесят пять рублей 98 копеек.</t>
  </si>
  <si>
    <t>Предъявлено населению 308000,36</t>
  </si>
  <si>
    <t>за 4 квартал 2023 года</t>
  </si>
  <si>
    <t>31.12.2023 г.</t>
  </si>
  <si>
    <t>4 квартал</t>
  </si>
  <si>
    <t>Замена плети отопления по подвалу (доп.обьемы к смете)</t>
  </si>
  <si>
    <t>октябрь</t>
  </si>
  <si>
    <t xml:space="preserve">           2. Всего за период с "01" 10 2023 г. по "31" 12 2023 г. выполнено работ (оказано услуг) на общую сумму триста девяносто семь тысяч триста сорок один рубль 67 копеек.</t>
  </si>
  <si>
    <t>Предъявлено населению 315847,93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</si>
  <si>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</si>
  <si>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</si>
  <si>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</si>
  <si>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</si>
  <si>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</si>
  <si>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</si>
  <si>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</si>
  <si>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 xml:space="preserve">Оплачено не жилые помещения 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</si>
  <si>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</si>
  <si>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</si>
  <si>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</si>
  <si>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</si>
  <si>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</si>
  <si>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</si>
  <si>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Водоотведение на СОИ</t>
  </si>
  <si>
    <t>Холодная вода на СОИ</t>
  </si>
  <si>
    <t>Электроэнергия на СОИ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</si>
  <si>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</si>
  <si>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</si>
  <si>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</si>
  <si>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</si>
  <si>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</si>
  <si>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</si>
  <si>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</si>
  <si>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</si>
  <si>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</si>
  <si>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</si>
  <si>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</si>
  <si>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</si>
  <si>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Свердлова, д. 33</t>
  </si>
  <si>
    <t>Начислено всего 1174425,89</t>
  </si>
  <si>
    <t>* холодная вода на СОИ - 2858,68</t>
  </si>
  <si>
    <t>* горячая вода на СОИ - 12268,96</t>
  </si>
  <si>
    <t>* электроэнергия на СОИ- 14646,87</t>
  </si>
  <si>
    <t>* водоотведение на СОИ- 7501,5</t>
  </si>
  <si>
    <t>Горячая вода на СОИ</t>
  </si>
  <si>
    <t>Непредвиденные работы 63,33 ч/ч</t>
  </si>
  <si>
    <t xml:space="preserve">   * Поверка ОДПУ ГВС</t>
  </si>
  <si>
    <t xml:space="preserve">   * Тех.диагностирование ВДГО</t>
  </si>
  <si>
    <t xml:space="preserve">   * Ремонт отопления 3,5 подъезд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</si>
</sst>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0" fontId="7" fillId="0" borderId="4" xfId="0" applyFont="1" applyBorder="1" applyAlignment="1">
      <alignment horizontal="center"/>
    </xf>
    <xf numFmtId="164" fontId="5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1" xfId="1" applyNumberFormat="1" applyFont="1" applyBorder="1" applyAlignment="1">
      <alignment horizontal="right" vertical="center" wrapText="1"/>
    </xf>
    <xf numFmtId="0" fontId="7" fillId="0" borderId="6" xfId="0" applyFont="1" applyBorder="1" applyAlignment="1"/>
    <xf numFmtId="16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164" fontId="2" fillId="2" borderId="0" xfId="1" applyNumberFormat="1" applyFont="1" applyFill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49" fontId="9" fillId="0" borderId="1" xfId="0" applyNumberFormat="1" applyFont="1" applyBorder="1"/>
    <xf numFmtId="166" fontId="5" fillId="0" borderId="1" xfId="1" applyNumberFormat="1" applyFont="1" applyBorder="1" applyAlignment="1">
      <alignment horizontal="center"/>
    </xf>
    <xf numFmtId="4" fontId="12" fillId="0" borderId="0" xfId="0" applyNumberFormat="1" applyFont="1"/>
    <xf numFmtId="0" fontId="9" fillId="0" borderId="0" xfId="0" applyFont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/>
    <xf numFmtId="43" fontId="2" fillId="2" borderId="1" xfId="1" applyFont="1" applyFill="1" applyBorder="1" applyAlignment="1">
      <alignment horizontal="center"/>
    </xf>
    <xf numFmtId="164" fontId="2" fillId="0" borderId="0" xfId="1" applyNumberFormat="1" applyFont="1" applyBorder="1"/>
    <xf numFmtId="0" fontId="2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4" fontId="9" fillId="0" borderId="0" xfId="0" applyNumberFormat="1" applyFont="1"/>
    <xf numFmtId="0" fontId="9" fillId="0" borderId="0" xfId="0" applyFont="1" applyBorder="1"/>
    <xf numFmtId="164" fontId="2" fillId="0" borderId="1" xfId="1" applyNumberFormat="1" applyFont="1" applyBorder="1" applyAlignment="1">
      <alignment horizontal="right"/>
    </xf>
    <xf numFmtId="43" fontId="0" fillId="0" borderId="0" xfId="0" applyNumberFormat="1"/>
    <xf numFmtId="49" fontId="9" fillId="0" borderId="3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/>
    </xf>
    <xf numFmtId="43" fontId="5" fillId="0" borderId="1" xfId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0" xfId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43" fontId="9" fillId="0" borderId="2" xfId="1" applyFont="1" applyBorder="1" applyAlignment="1">
      <alignment horizontal="left"/>
    </xf>
    <xf numFmtId="164" fontId="9" fillId="0" borderId="0" xfId="1" applyNumberFormat="1" applyFont="1" applyBorder="1" applyAlignment="1">
      <alignment horizontal="center"/>
    </xf>
    <xf numFmtId="0" fontId="9" fillId="0" borderId="1" xfId="0" applyFont="1" applyBorder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topLeftCell="A22" zoomScaleSheetLayoutView="100" workbookViewId="0">
      <selection activeCell="D30" sqref="D30:D35"/>
    </sheetView>
  </sheetViews>
  <sheetFormatPr defaultColWidth="9.140625" defaultRowHeight="15" x14ac:dyDescent="0.25"/>
  <cols>
    <col min="1" max="1" width="34.710937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3" t="s">
        <v>56</v>
      </c>
      <c r="B3" s="53"/>
      <c r="C3" s="53"/>
      <c r="D3" s="53"/>
      <c r="E3" s="53"/>
    </row>
    <row r="4" spans="1:5" x14ac:dyDescent="0.25">
      <c r="A4" s="29" t="s">
        <v>13</v>
      </c>
      <c r="B4" s="3"/>
      <c r="C4" s="3"/>
      <c r="D4" s="55" t="s">
        <v>57</v>
      </c>
      <c r="E4" s="55"/>
    </row>
    <row r="5" spans="1:5" x14ac:dyDescent="0.25">
      <c r="A5" s="32"/>
      <c r="B5" s="3"/>
      <c r="C5" s="3"/>
      <c r="D5" s="3"/>
      <c r="E5" s="3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24</v>
      </c>
      <c r="B7" s="56"/>
      <c r="C7" s="56"/>
      <c r="D7" s="56"/>
      <c r="E7" s="56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45" t="s">
        <v>25</v>
      </c>
      <c r="B9" s="45"/>
      <c r="C9" s="45"/>
      <c r="D9" s="45"/>
      <c r="E9" s="45"/>
    </row>
    <row r="10" spans="1:5" ht="25.5" customHeight="1" x14ac:dyDescent="0.25">
      <c r="A10" s="58" t="s">
        <v>14</v>
      </c>
      <c r="B10" s="58"/>
      <c r="C10" s="58"/>
      <c r="D10" s="58"/>
      <c r="E10" s="58"/>
    </row>
    <row r="11" spans="1:5" ht="28.9" customHeight="1" x14ac:dyDescent="0.25">
      <c r="A11" s="45" t="s">
        <v>26</v>
      </c>
      <c r="B11" s="45"/>
      <c r="C11" s="45"/>
      <c r="D11" s="45"/>
      <c r="E11" s="45"/>
    </row>
    <row r="12" spans="1:5" x14ac:dyDescent="0.25">
      <c r="A12" s="49" t="s">
        <v>15</v>
      </c>
      <c r="B12" s="49"/>
      <c r="C12" s="49"/>
      <c r="D12" s="49"/>
      <c r="E12" s="49"/>
    </row>
    <row r="13" spans="1:5" ht="18" customHeight="1" x14ac:dyDescent="0.25">
      <c r="A13" s="45" t="s">
        <v>22</v>
      </c>
      <c r="B13" s="45"/>
      <c r="C13" s="45"/>
      <c r="D13" s="45"/>
      <c r="E13" s="45"/>
    </row>
    <row r="14" spans="1:5" x14ac:dyDescent="0.25">
      <c r="A14" s="49" t="s">
        <v>2</v>
      </c>
      <c r="B14" s="49"/>
      <c r="C14" s="49"/>
      <c r="D14" s="49"/>
      <c r="E14" s="49"/>
    </row>
    <row r="15" spans="1:5" ht="23.25" customHeight="1" x14ac:dyDescent="0.25">
      <c r="A15" s="45" t="s">
        <v>58</v>
      </c>
      <c r="B15" s="45"/>
      <c r="C15" s="45"/>
      <c r="D15" s="45"/>
      <c r="E15" s="45"/>
    </row>
    <row r="16" spans="1:5" x14ac:dyDescent="0.25">
      <c r="A16" s="49" t="s">
        <v>16</v>
      </c>
      <c r="B16" s="49"/>
      <c r="C16" s="49"/>
      <c r="D16" s="49"/>
      <c r="E16" s="49"/>
    </row>
    <row r="17" spans="1:7" ht="31.5" customHeight="1" x14ac:dyDescent="0.25">
      <c r="A17" s="45" t="s">
        <v>17</v>
      </c>
      <c r="B17" s="45"/>
      <c r="C17" s="45"/>
      <c r="D17" s="45"/>
      <c r="E17" s="45"/>
    </row>
    <row r="18" spans="1:7" ht="60" customHeight="1" x14ac:dyDescent="0.25">
      <c r="A18" s="45" t="s">
        <v>27</v>
      </c>
      <c r="B18" s="45"/>
      <c r="C18" s="45"/>
      <c r="D18" s="45"/>
      <c r="E18" s="45"/>
    </row>
    <row r="19" spans="1:7" ht="33" customHeight="1" x14ac:dyDescent="0.25">
      <c r="A19" s="50" t="s">
        <v>28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13" t="s">
        <v>34</v>
      </c>
      <c r="C22" s="2" t="s">
        <v>4</v>
      </c>
      <c r="D22" s="2">
        <v>13.79</v>
      </c>
      <c r="E22" s="5">
        <f>D22*F20*G20</f>
        <v>218781.10799999998</v>
      </c>
      <c r="G22" s="7"/>
    </row>
    <row r="23" spans="1:7" x14ac:dyDescent="0.25">
      <c r="A23" s="14" t="s">
        <v>43</v>
      </c>
      <c r="B23" s="15" t="s">
        <v>23</v>
      </c>
      <c r="C23" s="16" t="s">
        <v>4</v>
      </c>
      <c r="D23" s="16">
        <v>5.42</v>
      </c>
      <c r="E23" s="5">
        <f>D23*F20*G20</f>
        <v>85989.383999999991</v>
      </c>
      <c r="G23" s="7"/>
    </row>
    <row r="24" spans="1:7" ht="25.5" x14ac:dyDescent="0.25">
      <c r="A24" s="4" t="s">
        <v>54</v>
      </c>
      <c r="B24" s="13" t="s">
        <v>55</v>
      </c>
      <c r="C24" s="2" t="s">
        <v>30</v>
      </c>
      <c r="D24" s="2"/>
      <c r="E24" s="5">
        <v>0</v>
      </c>
      <c r="G24" s="7"/>
    </row>
    <row r="25" spans="1:7" x14ac:dyDescent="0.25">
      <c r="A25" s="4" t="s">
        <v>48</v>
      </c>
      <c r="B25" s="13" t="s">
        <v>29</v>
      </c>
      <c r="C25" s="2" t="s">
        <v>30</v>
      </c>
      <c r="D25" s="2"/>
      <c r="E25" s="20">
        <v>508.43</v>
      </c>
      <c r="G25" s="7"/>
    </row>
    <row r="26" spans="1:7" ht="15.75" x14ac:dyDescent="0.25">
      <c r="A26" s="27" t="s">
        <v>49</v>
      </c>
      <c r="B26" s="13" t="s">
        <v>29</v>
      </c>
      <c r="C26" s="2" t="s">
        <v>30</v>
      </c>
      <c r="D26" s="2"/>
      <c r="E26" s="20">
        <v>0</v>
      </c>
      <c r="G26" s="7"/>
    </row>
    <row r="27" spans="1:7" x14ac:dyDescent="0.25">
      <c r="A27" s="4" t="s">
        <v>50</v>
      </c>
      <c r="B27" s="13" t="s">
        <v>29</v>
      </c>
      <c r="C27" s="2" t="s">
        <v>30</v>
      </c>
      <c r="D27" s="2"/>
      <c r="E27" s="17">
        <v>5529</v>
      </c>
      <c r="G27" s="7"/>
    </row>
    <row r="28" spans="1:7" x14ac:dyDescent="0.25">
      <c r="A28" s="4" t="s">
        <v>51</v>
      </c>
      <c r="B28" s="13" t="s">
        <v>29</v>
      </c>
      <c r="C28" s="2" t="s">
        <v>30</v>
      </c>
      <c r="D28" s="2"/>
      <c r="E28" s="5">
        <v>795.97</v>
      </c>
      <c r="G28" s="7"/>
    </row>
    <row r="29" spans="1:7" x14ac:dyDescent="0.25">
      <c r="A29" s="14" t="s">
        <v>39</v>
      </c>
      <c r="B29" s="13" t="s">
        <v>29</v>
      </c>
      <c r="C29" s="2" t="s">
        <v>30</v>
      </c>
      <c r="D29" s="2"/>
      <c r="E29" s="5">
        <f>543.02+5563.43</f>
        <v>6106.4500000000007</v>
      </c>
      <c r="G29" s="7"/>
    </row>
    <row r="30" spans="1:7" x14ac:dyDescent="0.25">
      <c r="A30" s="18" t="s">
        <v>59</v>
      </c>
      <c r="B30" s="11" t="s">
        <v>53</v>
      </c>
      <c r="C30" s="2" t="s">
        <v>52</v>
      </c>
      <c r="D30" s="2">
        <v>2</v>
      </c>
      <c r="E30" s="5">
        <f>D30*235.95</f>
        <v>471.9</v>
      </c>
      <c r="G30" s="7"/>
    </row>
    <row r="31" spans="1:7" ht="30" x14ac:dyDescent="0.25">
      <c r="A31" s="18" t="s">
        <v>60</v>
      </c>
      <c r="B31" s="11" t="s">
        <v>53</v>
      </c>
      <c r="C31" s="2" t="s">
        <v>52</v>
      </c>
      <c r="D31" s="2">
        <v>4.5</v>
      </c>
      <c r="E31" s="5">
        <f>D31*235.95</f>
        <v>1061.7749999999999</v>
      </c>
      <c r="G31" s="7"/>
    </row>
    <row r="32" spans="1:7" ht="30" x14ac:dyDescent="0.25">
      <c r="A32" s="18" t="s">
        <v>61</v>
      </c>
      <c r="B32" s="11" t="s">
        <v>65</v>
      </c>
      <c r="C32" s="2" t="s">
        <v>52</v>
      </c>
      <c r="D32" s="2">
        <v>6</v>
      </c>
      <c r="E32" s="5">
        <f t="shared" ref="E32:E35" si="0">D32*235.95</f>
        <v>1415.6999999999998</v>
      </c>
      <c r="G32" s="7"/>
    </row>
    <row r="33" spans="1:7" ht="16.5" customHeight="1" x14ac:dyDescent="0.25">
      <c r="A33" s="18" t="s">
        <v>62</v>
      </c>
      <c r="B33" s="11" t="s">
        <v>65</v>
      </c>
      <c r="C33" s="2" t="s">
        <v>52</v>
      </c>
      <c r="D33" s="2">
        <v>2</v>
      </c>
      <c r="E33" s="5">
        <f t="shared" si="0"/>
        <v>471.9</v>
      </c>
      <c r="G33" s="7"/>
    </row>
    <row r="34" spans="1:7" ht="30" x14ac:dyDescent="0.25">
      <c r="A34" s="18" t="s">
        <v>63</v>
      </c>
      <c r="B34" s="11" t="s">
        <v>65</v>
      </c>
      <c r="C34" s="2" t="s">
        <v>52</v>
      </c>
      <c r="D34" s="2">
        <v>1.33</v>
      </c>
      <c r="E34" s="5">
        <f t="shared" si="0"/>
        <v>313.81349999999998</v>
      </c>
      <c r="G34" s="7"/>
    </row>
    <row r="35" spans="1:7" x14ac:dyDescent="0.25">
      <c r="A35" s="18" t="s">
        <v>64</v>
      </c>
      <c r="B35" s="11" t="s">
        <v>65</v>
      </c>
      <c r="C35" s="2" t="s">
        <v>52</v>
      </c>
      <c r="D35" s="2">
        <v>8</v>
      </c>
      <c r="E35" s="5">
        <f t="shared" si="0"/>
        <v>1887.6</v>
      </c>
      <c r="G35" s="7"/>
    </row>
    <row r="36" spans="1:7" x14ac:dyDescent="0.25">
      <c r="A36" s="18"/>
      <c r="B36" s="11"/>
      <c r="C36" s="2"/>
      <c r="D36" s="2"/>
      <c r="E36" s="5"/>
      <c r="G36" s="7"/>
    </row>
    <row r="37" spans="1:7" s="6" customFormat="1" x14ac:dyDescent="0.25">
      <c r="A37" s="24" t="s">
        <v>31</v>
      </c>
      <c r="B37" s="25"/>
      <c r="C37" s="25"/>
      <c r="D37" s="21"/>
      <c r="E37" s="26">
        <f>SUM(E22:E36)</f>
        <v>323333.03049999999</v>
      </c>
    </row>
    <row r="39" spans="1:7" ht="33" customHeight="1" x14ac:dyDescent="0.25">
      <c r="A39" s="51" t="s">
        <v>66</v>
      </c>
      <c r="B39" s="51"/>
      <c r="C39" s="51"/>
      <c r="D39" s="51"/>
      <c r="E39" s="51"/>
    </row>
    <row r="40" spans="1:7" ht="33.75" customHeight="1" x14ac:dyDescent="0.25">
      <c r="A40" s="45" t="s">
        <v>21</v>
      </c>
      <c r="B40" s="45"/>
      <c r="C40" s="45"/>
      <c r="D40" s="45"/>
      <c r="E40" s="45"/>
    </row>
    <row r="41" spans="1:7" x14ac:dyDescent="0.25">
      <c r="A41" s="45" t="s">
        <v>20</v>
      </c>
      <c r="B41" s="45"/>
      <c r="C41" s="45"/>
      <c r="D41" s="45"/>
      <c r="E41" s="45"/>
    </row>
    <row r="42" spans="1:7" ht="32.25" customHeight="1" x14ac:dyDescent="0.25">
      <c r="A42" s="45" t="s">
        <v>33</v>
      </c>
      <c r="B42" s="45"/>
      <c r="C42" s="45"/>
      <c r="D42" s="45"/>
      <c r="E42" s="45"/>
    </row>
    <row r="43" spans="1:7" x14ac:dyDescent="0.25">
      <c r="A43" s="48" t="s">
        <v>5</v>
      </c>
      <c r="B43" s="48"/>
      <c r="C43" s="48"/>
      <c r="D43" s="48"/>
      <c r="E43" s="48"/>
    </row>
    <row r="44" spans="1:7" x14ac:dyDescent="0.25">
      <c r="A44" s="45" t="s">
        <v>18</v>
      </c>
      <c r="B44" s="45"/>
      <c r="C44" s="45"/>
      <c r="D44" s="45"/>
      <c r="E44" s="45"/>
    </row>
    <row r="45" spans="1:7" x14ac:dyDescent="0.25">
      <c r="A45" s="46" t="s">
        <v>67</v>
      </c>
      <c r="B45" s="46"/>
      <c r="C45" s="46"/>
      <c r="D45" s="46"/>
      <c r="E45" s="46"/>
    </row>
    <row r="46" spans="1:7" x14ac:dyDescent="0.25">
      <c r="B46" s="47" t="s">
        <v>19</v>
      </c>
      <c r="C46" s="47"/>
      <c r="D46" s="47"/>
      <c r="E46" s="30" t="s">
        <v>6</v>
      </c>
    </row>
    <row r="47" spans="1:7" x14ac:dyDescent="0.25">
      <c r="A47" s="32"/>
      <c r="B47" s="32"/>
      <c r="C47" s="32"/>
      <c r="D47" s="32"/>
      <c r="E47" s="32"/>
    </row>
    <row r="48" spans="1:7" x14ac:dyDescent="0.25">
      <c r="A48" s="46" t="s">
        <v>32</v>
      </c>
      <c r="B48" s="46"/>
      <c r="C48" s="46"/>
      <c r="D48" s="46"/>
      <c r="E48" s="46"/>
    </row>
    <row r="49" spans="1:5" x14ac:dyDescent="0.25">
      <c r="B49" s="47" t="s">
        <v>19</v>
      </c>
      <c r="C49" s="47"/>
      <c r="D49" s="47"/>
      <c r="E49" s="30" t="s">
        <v>6</v>
      </c>
    </row>
    <row r="50" spans="1:5" x14ac:dyDescent="0.25">
      <c r="A50" s="1" t="s">
        <v>40</v>
      </c>
    </row>
    <row r="51" spans="1:5" x14ac:dyDescent="0.25">
      <c r="A51" s="6" t="s">
        <v>35</v>
      </c>
    </row>
    <row r="52" spans="1:5" x14ac:dyDescent="0.25">
      <c r="A52" s="6" t="s">
        <v>42</v>
      </c>
      <c r="B52" s="8">
        <v>188044.69</v>
      </c>
    </row>
    <row r="53" spans="1:5" ht="19.149999999999999" customHeight="1" x14ac:dyDescent="0.25">
      <c r="A53" s="31" t="s">
        <v>68</v>
      </c>
      <c r="B53" s="9"/>
    </row>
    <row r="54" spans="1:5" x14ac:dyDescent="0.25">
      <c r="A54" s="1" t="s">
        <v>37</v>
      </c>
      <c r="B54" s="9">
        <v>270284.12</v>
      </c>
    </row>
    <row r="55" spans="1:5" x14ac:dyDescent="0.25">
      <c r="A55" s="1" t="s">
        <v>38</v>
      </c>
      <c r="B55" s="28">
        <v>101854.45</v>
      </c>
    </row>
    <row r="56" spans="1:5" x14ac:dyDescent="0.25">
      <c r="A56" s="1" t="s">
        <v>46</v>
      </c>
      <c r="B56" s="22">
        <f>350*3</f>
        <v>1050</v>
      </c>
    </row>
    <row r="57" spans="1:5" x14ac:dyDescent="0.25">
      <c r="A57" s="1" t="s">
        <v>45</v>
      </c>
      <c r="B57" s="23">
        <f>3*330</f>
        <v>990</v>
      </c>
    </row>
    <row r="58" spans="1:5" x14ac:dyDescent="0.25">
      <c r="A58" s="1" t="s">
        <v>47</v>
      </c>
      <c r="B58" s="23">
        <f>3*300</f>
        <v>900</v>
      </c>
    </row>
    <row r="59" spans="1:5" ht="30" x14ac:dyDescent="0.25">
      <c r="A59" s="31" t="s">
        <v>41</v>
      </c>
      <c r="B59" s="9">
        <f>E37</f>
        <v>323333.03049999999</v>
      </c>
    </row>
    <row r="60" spans="1:5" x14ac:dyDescent="0.25">
      <c r="A60" s="10" t="s">
        <v>36</v>
      </c>
      <c r="B60" s="12">
        <f>B52+B54+B55+B56+B57+B58-B59</f>
        <v>239790.22950000002</v>
      </c>
    </row>
    <row r="62" spans="1:5" x14ac:dyDescent="0.25">
      <c r="B62" s="1">
        <v>188044.69</v>
      </c>
    </row>
    <row r="63" spans="1:5" x14ac:dyDescent="0.25">
      <c r="B63" s="7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3:E43"/>
    <mergeCell ref="A14:E14"/>
    <mergeCell ref="A15:E15"/>
    <mergeCell ref="A16:E16"/>
    <mergeCell ref="A17:E17"/>
    <mergeCell ref="A18:E18"/>
    <mergeCell ref="A19:E19"/>
    <mergeCell ref="A20:E20"/>
    <mergeCell ref="A39:E39"/>
    <mergeCell ref="A40:E40"/>
    <mergeCell ref="A41:E41"/>
    <mergeCell ref="A42:E42"/>
    <mergeCell ref="A44:E44"/>
    <mergeCell ref="A45:E45"/>
    <mergeCell ref="B46:D46"/>
    <mergeCell ref="A48:E48"/>
    <mergeCell ref="B49:D49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25" zoomScaleSheetLayoutView="100" workbookViewId="0">
      <selection activeCell="D31" sqref="D31:D33"/>
    </sheetView>
  </sheetViews>
  <sheetFormatPr defaultColWidth="9.140625" defaultRowHeight="15" x14ac:dyDescent="0.25"/>
  <cols>
    <col min="1" max="1" width="34.710937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3" t="s">
        <v>69</v>
      </c>
      <c r="B3" s="53"/>
      <c r="C3" s="53"/>
      <c r="D3" s="53"/>
      <c r="E3" s="53"/>
    </row>
    <row r="4" spans="1:5" x14ac:dyDescent="0.25">
      <c r="A4" s="29" t="s">
        <v>13</v>
      </c>
      <c r="B4" s="3"/>
      <c r="C4" s="3"/>
      <c r="D4" s="55" t="s">
        <v>70</v>
      </c>
      <c r="E4" s="55"/>
    </row>
    <row r="5" spans="1:5" x14ac:dyDescent="0.25">
      <c r="A5" s="35"/>
      <c r="B5" s="3"/>
      <c r="C5" s="3"/>
      <c r="D5" s="3"/>
      <c r="E5" s="3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24</v>
      </c>
      <c r="B7" s="56"/>
      <c r="C7" s="56"/>
      <c r="D7" s="56"/>
      <c r="E7" s="56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45" t="s">
        <v>25</v>
      </c>
      <c r="B9" s="45"/>
      <c r="C9" s="45"/>
      <c r="D9" s="45"/>
      <c r="E9" s="45"/>
    </row>
    <row r="10" spans="1:5" ht="25.5" customHeight="1" x14ac:dyDescent="0.25">
      <c r="A10" s="58" t="s">
        <v>14</v>
      </c>
      <c r="B10" s="58"/>
      <c r="C10" s="58"/>
      <c r="D10" s="58"/>
      <c r="E10" s="58"/>
    </row>
    <row r="11" spans="1:5" ht="28.9" customHeight="1" x14ac:dyDescent="0.25">
      <c r="A11" s="45" t="s">
        <v>26</v>
      </c>
      <c r="B11" s="45"/>
      <c r="C11" s="45"/>
      <c r="D11" s="45"/>
      <c r="E11" s="45"/>
    </row>
    <row r="12" spans="1:5" x14ac:dyDescent="0.25">
      <c r="A12" s="49" t="s">
        <v>15</v>
      </c>
      <c r="B12" s="49"/>
      <c r="C12" s="49"/>
      <c r="D12" s="49"/>
      <c r="E12" s="49"/>
    </row>
    <row r="13" spans="1:5" ht="18" customHeight="1" x14ac:dyDescent="0.25">
      <c r="A13" s="45" t="s">
        <v>22</v>
      </c>
      <c r="B13" s="45"/>
      <c r="C13" s="45"/>
      <c r="D13" s="45"/>
      <c r="E13" s="45"/>
    </row>
    <row r="14" spans="1:5" x14ac:dyDescent="0.25">
      <c r="A14" s="49" t="s">
        <v>2</v>
      </c>
      <c r="B14" s="49"/>
      <c r="C14" s="49"/>
      <c r="D14" s="49"/>
      <c r="E14" s="49"/>
    </row>
    <row r="15" spans="1:5" ht="23.25" customHeight="1" x14ac:dyDescent="0.25">
      <c r="A15" s="45" t="s">
        <v>58</v>
      </c>
      <c r="B15" s="45"/>
      <c r="C15" s="45"/>
      <c r="D15" s="45"/>
      <c r="E15" s="45"/>
    </row>
    <row r="16" spans="1:5" x14ac:dyDescent="0.25">
      <c r="A16" s="49" t="s">
        <v>16</v>
      </c>
      <c r="B16" s="49"/>
      <c r="C16" s="49"/>
      <c r="D16" s="49"/>
      <c r="E16" s="49"/>
    </row>
    <row r="17" spans="1:7" ht="31.5" customHeight="1" x14ac:dyDescent="0.25">
      <c r="A17" s="45" t="s">
        <v>17</v>
      </c>
      <c r="B17" s="45"/>
      <c r="C17" s="45"/>
      <c r="D17" s="45"/>
      <c r="E17" s="45"/>
    </row>
    <row r="18" spans="1:7" ht="60" customHeight="1" x14ac:dyDescent="0.25">
      <c r="A18" s="45" t="s">
        <v>27</v>
      </c>
      <c r="B18" s="45"/>
      <c r="C18" s="45"/>
      <c r="D18" s="45"/>
      <c r="E18" s="45"/>
    </row>
    <row r="19" spans="1:7" ht="33" customHeight="1" x14ac:dyDescent="0.25">
      <c r="A19" s="50" t="s">
        <v>28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13" t="s">
        <v>34</v>
      </c>
      <c r="C22" s="2" t="s">
        <v>4</v>
      </c>
      <c r="D22" s="2">
        <v>13.79</v>
      </c>
      <c r="E22" s="5">
        <f>D22*F20*G20</f>
        <v>218781.10799999998</v>
      </c>
      <c r="G22" s="7"/>
    </row>
    <row r="23" spans="1:7" x14ac:dyDescent="0.25">
      <c r="A23" s="14" t="s">
        <v>43</v>
      </c>
      <c r="B23" s="15" t="s">
        <v>23</v>
      </c>
      <c r="C23" s="16" t="s">
        <v>4</v>
      </c>
      <c r="D23" s="16">
        <v>5.42</v>
      </c>
      <c r="E23" s="5">
        <f>D23*F20*G20</f>
        <v>85989.383999999991</v>
      </c>
      <c r="G23" s="7"/>
    </row>
    <row r="24" spans="1:7" ht="25.5" x14ac:dyDescent="0.25">
      <c r="A24" s="4" t="s">
        <v>54</v>
      </c>
      <c r="B24" s="13" t="s">
        <v>55</v>
      </c>
      <c r="C24" s="2" t="s">
        <v>30</v>
      </c>
      <c r="D24" s="2"/>
      <c r="E24" s="5">
        <v>0</v>
      </c>
      <c r="G24" s="7"/>
    </row>
    <row r="25" spans="1:7" x14ac:dyDescent="0.25">
      <c r="A25" s="4" t="s">
        <v>48</v>
      </c>
      <c r="B25" s="13" t="s">
        <v>71</v>
      </c>
      <c r="C25" s="2" t="s">
        <v>30</v>
      </c>
      <c r="D25" s="2"/>
      <c r="E25" s="5">
        <v>3417.62</v>
      </c>
      <c r="G25" s="7"/>
    </row>
    <row r="26" spans="1:7" ht="15.75" x14ac:dyDescent="0.25">
      <c r="A26" s="27" t="s">
        <v>49</v>
      </c>
      <c r="B26" s="13" t="s">
        <v>71</v>
      </c>
      <c r="C26" s="2" t="s">
        <v>30</v>
      </c>
      <c r="D26" s="2"/>
      <c r="E26" s="5">
        <v>0</v>
      </c>
      <c r="G26" s="7"/>
    </row>
    <row r="27" spans="1:7" x14ac:dyDescent="0.25">
      <c r="A27" s="4" t="s">
        <v>50</v>
      </c>
      <c r="B27" s="13" t="s">
        <v>71</v>
      </c>
      <c r="C27" s="2" t="s">
        <v>30</v>
      </c>
      <c r="D27" s="2"/>
      <c r="E27" s="5">
        <v>3996.4</v>
      </c>
      <c r="G27" s="7"/>
    </row>
    <row r="28" spans="1:7" x14ac:dyDescent="0.25">
      <c r="A28" s="4" t="s">
        <v>51</v>
      </c>
      <c r="B28" s="13" t="s">
        <v>71</v>
      </c>
      <c r="C28" s="2" t="s">
        <v>30</v>
      </c>
      <c r="D28" s="2"/>
      <c r="E28" s="5">
        <v>5350.49</v>
      </c>
      <c r="G28" s="7"/>
    </row>
    <row r="29" spans="1:7" x14ac:dyDescent="0.25">
      <c r="A29" s="4" t="s">
        <v>39</v>
      </c>
      <c r="B29" s="37" t="s">
        <v>71</v>
      </c>
      <c r="C29" s="2" t="s">
        <v>30</v>
      </c>
      <c r="D29" s="2"/>
      <c r="E29" s="5">
        <v>12549.87</v>
      </c>
      <c r="G29" s="7"/>
    </row>
    <row r="30" spans="1:7" x14ac:dyDescent="0.25">
      <c r="A30" s="4" t="s">
        <v>80</v>
      </c>
      <c r="B30" s="36" t="s">
        <v>71</v>
      </c>
      <c r="C30" s="2" t="s">
        <v>30</v>
      </c>
      <c r="D30" s="2"/>
      <c r="E30" s="5">
        <v>4400</v>
      </c>
      <c r="G30" s="7"/>
    </row>
    <row r="31" spans="1:7" ht="30" x14ac:dyDescent="0.25">
      <c r="A31" s="40" t="s">
        <v>75</v>
      </c>
      <c r="B31" s="38" t="s">
        <v>78</v>
      </c>
      <c r="C31" s="2" t="s">
        <v>52</v>
      </c>
      <c r="D31" s="2">
        <v>4</v>
      </c>
      <c r="E31" s="5">
        <f>D31*235.95</f>
        <v>943.8</v>
      </c>
      <c r="G31" s="7"/>
    </row>
    <row r="32" spans="1:7" ht="30" x14ac:dyDescent="0.25">
      <c r="A32" s="39" t="s">
        <v>76</v>
      </c>
      <c r="B32" s="11" t="s">
        <v>78</v>
      </c>
      <c r="C32" s="2" t="s">
        <v>52</v>
      </c>
      <c r="D32" s="2">
        <v>2.5</v>
      </c>
      <c r="E32" s="5">
        <f>D32*235.95</f>
        <v>589.875</v>
      </c>
      <c r="G32" s="7"/>
    </row>
    <row r="33" spans="1:7" ht="30" x14ac:dyDescent="0.25">
      <c r="A33" s="18" t="s">
        <v>77</v>
      </c>
      <c r="B33" s="11" t="s">
        <v>79</v>
      </c>
      <c r="C33" s="2" t="s">
        <v>52</v>
      </c>
      <c r="D33" s="2">
        <v>2.6</v>
      </c>
      <c r="E33" s="5">
        <f t="shared" ref="E33" si="0">D33*235.95</f>
        <v>613.47</v>
      </c>
      <c r="G33" s="7"/>
    </row>
    <row r="34" spans="1:7" x14ac:dyDescent="0.25">
      <c r="A34" s="18"/>
      <c r="B34" s="11"/>
      <c r="C34" s="2"/>
      <c r="D34" s="2"/>
      <c r="E34" s="5"/>
      <c r="G34" s="7"/>
    </row>
    <row r="35" spans="1:7" s="6" customFormat="1" x14ac:dyDescent="0.25">
      <c r="A35" s="24" t="s">
        <v>31</v>
      </c>
      <c r="B35" s="25"/>
      <c r="C35" s="25"/>
      <c r="D35" s="21"/>
      <c r="E35" s="26">
        <f>SUM(E22:E34)</f>
        <v>336632.01699999993</v>
      </c>
    </row>
    <row r="37" spans="1:7" ht="33" customHeight="1" x14ac:dyDescent="0.25">
      <c r="A37" s="51" t="s">
        <v>81</v>
      </c>
      <c r="B37" s="51"/>
      <c r="C37" s="51"/>
      <c r="D37" s="51"/>
      <c r="E37" s="51"/>
    </row>
    <row r="38" spans="1:7" ht="33.75" customHeight="1" x14ac:dyDescent="0.25">
      <c r="A38" s="45" t="s">
        <v>21</v>
      </c>
      <c r="B38" s="45"/>
      <c r="C38" s="45"/>
      <c r="D38" s="45"/>
      <c r="E38" s="45"/>
    </row>
    <row r="39" spans="1:7" x14ac:dyDescent="0.25">
      <c r="A39" s="45" t="s">
        <v>20</v>
      </c>
      <c r="B39" s="45"/>
      <c r="C39" s="45"/>
      <c r="D39" s="45"/>
      <c r="E39" s="45"/>
    </row>
    <row r="40" spans="1:7" ht="32.25" customHeight="1" x14ac:dyDescent="0.25">
      <c r="A40" s="45" t="s">
        <v>33</v>
      </c>
      <c r="B40" s="45"/>
      <c r="C40" s="45"/>
      <c r="D40" s="45"/>
      <c r="E40" s="45"/>
    </row>
    <row r="41" spans="1:7" x14ac:dyDescent="0.25">
      <c r="A41" s="48" t="s">
        <v>5</v>
      </c>
      <c r="B41" s="48"/>
      <c r="C41" s="48"/>
      <c r="D41" s="48"/>
      <c r="E41" s="48"/>
    </row>
    <row r="42" spans="1:7" x14ac:dyDescent="0.25">
      <c r="A42" s="45" t="s">
        <v>18</v>
      </c>
      <c r="B42" s="45"/>
      <c r="C42" s="45"/>
      <c r="D42" s="45"/>
      <c r="E42" s="45"/>
    </row>
    <row r="43" spans="1:7" x14ac:dyDescent="0.25">
      <c r="A43" s="46" t="s">
        <v>67</v>
      </c>
      <c r="B43" s="46"/>
      <c r="C43" s="46"/>
      <c r="D43" s="46"/>
      <c r="E43" s="46"/>
    </row>
    <row r="44" spans="1:7" x14ac:dyDescent="0.25">
      <c r="B44" s="47" t="s">
        <v>19</v>
      </c>
      <c r="C44" s="47"/>
      <c r="D44" s="47"/>
      <c r="E44" s="33" t="s">
        <v>6</v>
      </c>
    </row>
    <row r="45" spans="1:7" x14ac:dyDescent="0.25">
      <c r="A45" s="35"/>
      <c r="B45" s="35"/>
      <c r="C45" s="35"/>
      <c r="D45" s="35"/>
      <c r="E45" s="35"/>
    </row>
    <row r="46" spans="1:7" x14ac:dyDescent="0.25">
      <c r="A46" s="46" t="s">
        <v>32</v>
      </c>
      <c r="B46" s="46"/>
      <c r="C46" s="46"/>
      <c r="D46" s="46"/>
      <c r="E46" s="46"/>
    </row>
    <row r="47" spans="1:7" x14ac:dyDescent="0.25">
      <c r="B47" s="47" t="s">
        <v>19</v>
      </c>
      <c r="C47" s="47"/>
      <c r="D47" s="47"/>
      <c r="E47" s="33" t="s">
        <v>6</v>
      </c>
    </row>
    <row r="48" spans="1:7" x14ac:dyDescent="0.25">
      <c r="A48" s="1" t="s">
        <v>40</v>
      </c>
    </row>
    <row r="49" spans="1:2" x14ac:dyDescent="0.25">
      <c r="A49" s="6" t="s">
        <v>35</v>
      </c>
    </row>
    <row r="50" spans="1:2" x14ac:dyDescent="0.25">
      <c r="A50" s="6" t="s">
        <v>42</v>
      </c>
      <c r="B50" s="8">
        <f>'1кв'!B60</f>
        <v>239790.22950000002</v>
      </c>
    </row>
    <row r="51" spans="1:2" ht="19.149999999999999" customHeight="1" x14ac:dyDescent="0.25">
      <c r="A51" s="34" t="s">
        <v>82</v>
      </c>
      <c r="B51" s="9"/>
    </row>
    <row r="52" spans="1:2" x14ac:dyDescent="0.25">
      <c r="A52" s="1" t="s">
        <v>37</v>
      </c>
      <c r="B52" s="9">
        <v>297974.71999999997</v>
      </c>
    </row>
    <row r="53" spans="1:2" x14ac:dyDescent="0.25">
      <c r="A53" s="1" t="s">
        <v>38</v>
      </c>
      <c r="B53" s="28">
        <v>101693.37</v>
      </c>
    </row>
    <row r="54" spans="1:2" x14ac:dyDescent="0.25">
      <c r="A54" s="1" t="s">
        <v>46</v>
      </c>
      <c r="B54" s="22">
        <f>350*3</f>
        <v>1050</v>
      </c>
    </row>
    <row r="55" spans="1:2" x14ac:dyDescent="0.25">
      <c r="A55" s="1" t="s">
        <v>45</v>
      </c>
      <c r="B55" s="23">
        <f>3*330</f>
        <v>990</v>
      </c>
    </row>
    <row r="56" spans="1:2" x14ac:dyDescent="0.25">
      <c r="A56" s="1" t="s">
        <v>47</v>
      </c>
      <c r="B56" s="23">
        <f>3*300</f>
        <v>900</v>
      </c>
    </row>
    <row r="57" spans="1:2" ht="30" x14ac:dyDescent="0.25">
      <c r="A57" s="34" t="s">
        <v>41</v>
      </c>
      <c r="B57" s="9">
        <f>E35</f>
        <v>336632.01699999993</v>
      </c>
    </row>
    <row r="58" spans="1:2" x14ac:dyDescent="0.25">
      <c r="A58" s="10" t="s">
        <v>36</v>
      </c>
      <c r="B58" s="12">
        <f>B50+B52+B53+B54+B55+B56-B57</f>
        <v>305766.30250000005</v>
      </c>
    </row>
    <row r="60" spans="1:2" x14ac:dyDescent="0.25">
      <c r="B60" s="1">
        <v>188044.69</v>
      </c>
    </row>
    <row r="61" spans="1:2" x14ac:dyDescent="0.25">
      <c r="B61" s="7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1:E41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42:E42"/>
    <mergeCell ref="A43:E43"/>
    <mergeCell ref="B44:D44"/>
    <mergeCell ref="A46:E46"/>
    <mergeCell ref="B47:D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topLeftCell="A25" zoomScaleSheetLayoutView="100" workbookViewId="0">
      <selection activeCell="A34" sqref="A34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3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3" t="s">
        <v>72</v>
      </c>
      <c r="B3" s="53"/>
      <c r="C3" s="53"/>
      <c r="D3" s="53"/>
      <c r="E3" s="53"/>
    </row>
    <row r="4" spans="1:5" x14ac:dyDescent="0.25">
      <c r="A4" s="29" t="s">
        <v>13</v>
      </c>
      <c r="B4" s="3"/>
      <c r="C4" s="3"/>
      <c r="D4" s="55" t="s">
        <v>73</v>
      </c>
      <c r="E4" s="55"/>
    </row>
    <row r="5" spans="1:5" x14ac:dyDescent="0.25">
      <c r="A5" s="35"/>
      <c r="B5" s="3"/>
      <c r="C5" s="3"/>
      <c r="D5" s="3"/>
      <c r="E5" s="3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24</v>
      </c>
      <c r="B7" s="56"/>
      <c r="C7" s="56"/>
      <c r="D7" s="56"/>
      <c r="E7" s="56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45" t="s">
        <v>25</v>
      </c>
      <c r="B9" s="45"/>
      <c r="C9" s="45"/>
      <c r="D9" s="45"/>
      <c r="E9" s="45"/>
    </row>
    <row r="10" spans="1:5" ht="25.5" customHeight="1" x14ac:dyDescent="0.25">
      <c r="A10" s="58" t="s">
        <v>14</v>
      </c>
      <c r="B10" s="58"/>
      <c r="C10" s="58"/>
      <c r="D10" s="58"/>
      <c r="E10" s="58"/>
    </row>
    <row r="11" spans="1:5" ht="28.9" customHeight="1" x14ac:dyDescent="0.25">
      <c r="A11" s="45" t="s">
        <v>26</v>
      </c>
      <c r="B11" s="45"/>
      <c r="C11" s="45"/>
      <c r="D11" s="45"/>
      <c r="E11" s="45"/>
    </row>
    <row r="12" spans="1:5" x14ac:dyDescent="0.25">
      <c r="A12" s="49" t="s">
        <v>15</v>
      </c>
      <c r="B12" s="49"/>
      <c r="C12" s="49"/>
      <c r="D12" s="49"/>
      <c r="E12" s="49"/>
    </row>
    <row r="13" spans="1:5" ht="18" customHeight="1" x14ac:dyDescent="0.25">
      <c r="A13" s="45" t="s">
        <v>22</v>
      </c>
      <c r="B13" s="45"/>
      <c r="C13" s="45"/>
      <c r="D13" s="45"/>
      <c r="E13" s="45"/>
    </row>
    <row r="14" spans="1:5" x14ac:dyDescent="0.25">
      <c r="A14" s="49" t="s">
        <v>2</v>
      </c>
      <c r="B14" s="49"/>
      <c r="C14" s="49"/>
      <c r="D14" s="49"/>
      <c r="E14" s="49"/>
    </row>
    <row r="15" spans="1:5" ht="23.25" customHeight="1" x14ac:dyDescent="0.25">
      <c r="A15" s="45" t="s">
        <v>58</v>
      </c>
      <c r="B15" s="45"/>
      <c r="C15" s="45"/>
      <c r="D15" s="45"/>
      <c r="E15" s="45"/>
    </row>
    <row r="16" spans="1:5" x14ac:dyDescent="0.25">
      <c r="A16" s="49" t="s">
        <v>16</v>
      </c>
      <c r="B16" s="49"/>
      <c r="C16" s="49"/>
      <c r="D16" s="49"/>
      <c r="E16" s="49"/>
    </row>
    <row r="17" spans="1:7" ht="31.5" customHeight="1" x14ac:dyDescent="0.25">
      <c r="A17" s="45" t="s">
        <v>17</v>
      </c>
      <c r="B17" s="45"/>
      <c r="C17" s="45"/>
      <c r="D17" s="45"/>
      <c r="E17" s="45"/>
    </row>
    <row r="18" spans="1:7" ht="60" customHeight="1" x14ac:dyDescent="0.25">
      <c r="A18" s="45" t="s">
        <v>27</v>
      </c>
      <c r="B18" s="45"/>
      <c r="C18" s="45"/>
      <c r="D18" s="45"/>
      <c r="E18" s="45"/>
    </row>
    <row r="19" spans="1:7" ht="33" customHeight="1" x14ac:dyDescent="0.25">
      <c r="A19" s="50" t="s">
        <v>28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13" t="s">
        <v>34</v>
      </c>
      <c r="C22" s="2" t="s">
        <v>4</v>
      </c>
      <c r="D22" s="2">
        <v>15.43</v>
      </c>
      <c r="E22" s="5">
        <f>D22*F20*G20</f>
        <v>244800.03599999996</v>
      </c>
      <c r="G22" s="7"/>
    </row>
    <row r="23" spans="1:7" x14ac:dyDescent="0.25">
      <c r="A23" s="14" t="s">
        <v>43</v>
      </c>
      <c r="B23" s="15" t="s">
        <v>23</v>
      </c>
      <c r="C23" s="16" t="s">
        <v>4</v>
      </c>
      <c r="D23" s="16">
        <v>6.06</v>
      </c>
      <c r="E23" s="5">
        <f>D23*F20*G20</f>
        <v>96143.111999999979</v>
      </c>
      <c r="G23" s="7"/>
    </row>
    <row r="24" spans="1:7" ht="25.5" x14ac:dyDescent="0.25">
      <c r="A24" s="4" t="s">
        <v>54</v>
      </c>
      <c r="B24" s="13" t="s">
        <v>55</v>
      </c>
      <c r="C24" s="2" t="s">
        <v>30</v>
      </c>
      <c r="D24" s="2"/>
      <c r="E24" s="5">
        <v>0</v>
      </c>
      <c r="G24" s="7"/>
    </row>
    <row r="25" spans="1:7" x14ac:dyDescent="0.25">
      <c r="A25" s="4" t="s">
        <v>48</v>
      </c>
      <c r="B25" s="13" t="s">
        <v>74</v>
      </c>
      <c r="C25" s="2" t="s">
        <v>30</v>
      </c>
      <c r="D25" s="2"/>
      <c r="E25" s="20">
        <v>0</v>
      </c>
      <c r="G25" s="7"/>
    </row>
    <row r="26" spans="1:7" ht="15.75" x14ac:dyDescent="0.25">
      <c r="A26" s="27" t="s">
        <v>49</v>
      </c>
      <c r="B26" s="13" t="s">
        <v>74</v>
      </c>
      <c r="C26" s="2" t="s">
        <v>30</v>
      </c>
      <c r="D26" s="2"/>
      <c r="E26" s="20">
        <v>9083.2199999999993</v>
      </c>
      <c r="G26" s="7"/>
    </row>
    <row r="27" spans="1:7" x14ac:dyDescent="0.25">
      <c r="A27" s="4" t="s">
        <v>50</v>
      </c>
      <c r="B27" s="13" t="s">
        <v>74</v>
      </c>
      <c r="C27" s="2" t="s">
        <v>30</v>
      </c>
      <c r="D27" s="2"/>
      <c r="E27" s="17">
        <v>7638.75</v>
      </c>
      <c r="G27" s="7"/>
    </row>
    <row r="28" spans="1:7" x14ac:dyDescent="0.25">
      <c r="A28" s="4" t="s">
        <v>51</v>
      </c>
      <c r="B28" s="13" t="s">
        <v>74</v>
      </c>
      <c r="C28" s="2" t="s">
        <v>30</v>
      </c>
      <c r="D28" s="2"/>
      <c r="E28" s="17">
        <v>2079.1</v>
      </c>
      <c r="G28" s="7"/>
    </row>
    <row r="29" spans="1:7" x14ac:dyDescent="0.25">
      <c r="A29" s="4" t="s">
        <v>39</v>
      </c>
      <c r="B29" s="13" t="s">
        <v>74</v>
      </c>
      <c r="C29" s="2" t="s">
        <v>30</v>
      </c>
      <c r="D29" s="2"/>
      <c r="E29" s="17">
        <v>508</v>
      </c>
      <c r="G29" s="7"/>
    </row>
    <row r="30" spans="1:7" x14ac:dyDescent="0.25">
      <c r="A30" s="4" t="s">
        <v>90</v>
      </c>
      <c r="B30" s="13" t="s">
        <v>74</v>
      </c>
      <c r="C30" s="2" t="s">
        <v>30</v>
      </c>
      <c r="D30" s="2"/>
      <c r="E30" s="17">
        <v>16200</v>
      </c>
      <c r="G30" s="7"/>
    </row>
    <row r="31" spans="1:7" x14ac:dyDescent="0.25">
      <c r="A31" s="18" t="s">
        <v>84</v>
      </c>
      <c r="B31" s="11" t="s">
        <v>88</v>
      </c>
      <c r="C31" s="2" t="s">
        <v>52</v>
      </c>
      <c r="D31" s="2">
        <v>1.5</v>
      </c>
      <c r="E31" s="5">
        <f>D31*260.07</f>
        <v>390.10500000000002</v>
      </c>
      <c r="G31" s="7"/>
    </row>
    <row r="32" spans="1:7" ht="30" x14ac:dyDescent="0.25">
      <c r="A32" s="18" t="s">
        <v>83</v>
      </c>
      <c r="B32" s="11" t="s">
        <v>89</v>
      </c>
      <c r="C32" s="2" t="s">
        <v>30</v>
      </c>
      <c r="D32" s="2">
        <v>10.85</v>
      </c>
      <c r="E32" s="5">
        <v>5459.06</v>
      </c>
      <c r="G32" s="7"/>
    </row>
    <row r="33" spans="1:7" x14ac:dyDescent="0.25">
      <c r="A33" s="18" t="s">
        <v>85</v>
      </c>
      <c r="B33" s="11" t="s">
        <v>89</v>
      </c>
      <c r="C33" s="2" t="s">
        <v>30</v>
      </c>
      <c r="D33" s="2">
        <v>2.0499999999999998</v>
      </c>
      <c r="E33" s="5">
        <v>1386.2</v>
      </c>
      <c r="G33" s="7"/>
    </row>
    <row r="34" spans="1:7" ht="15" customHeight="1" x14ac:dyDescent="0.25">
      <c r="A34" s="18" t="s">
        <v>87</v>
      </c>
      <c r="B34" s="44" t="s">
        <v>86</v>
      </c>
      <c r="C34" s="2" t="s">
        <v>30</v>
      </c>
      <c r="D34" s="2"/>
      <c r="E34" s="5">
        <v>104288.4</v>
      </c>
      <c r="G34" s="7"/>
    </row>
    <row r="35" spans="1:7" x14ac:dyDescent="0.25">
      <c r="A35" s="18"/>
      <c r="B35" s="11"/>
      <c r="C35" s="2"/>
      <c r="D35" s="2"/>
      <c r="E35" s="5"/>
      <c r="G35" s="7"/>
    </row>
    <row r="36" spans="1:7" s="6" customFormat="1" x14ac:dyDescent="0.25">
      <c r="A36" s="24" t="s">
        <v>31</v>
      </c>
      <c r="B36" s="25"/>
      <c r="C36" s="25"/>
      <c r="D36" s="21"/>
      <c r="E36" s="26">
        <f>SUM(E22:E35)</f>
        <v>487975.98299999989</v>
      </c>
    </row>
    <row r="38" spans="1:7" ht="33" customHeight="1" x14ac:dyDescent="0.25">
      <c r="A38" s="51" t="s">
        <v>91</v>
      </c>
      <c r="B38" s="51"/>
      <c r="C38" s="51"/>
      <c r="D38" s="51"/>
      <c r="E38" s="51"/>
    </row>
    <row r="39" spans="1:7" ht="33.75" customHeight="1" x14ac:dyDescent="0.25">
      <c r="A39" s="45" t="s">
        <v>21</v>
      </c>
      <c r="B39" s="45"/>
      <c r="C39" s="45"/>
      <c r="D39" s="45"/>
      <c r="E39" s="45"/>
    </row>
    <row r="40" spans="1:7" x14ac:dyDescent="0.25">
      <c r="A40" s="45" t="s">
        <v>20</v>
      </c>
      <c r="B40" s="45"/>
      <c r="C40" s="45"/>
      <c r="D40" s="45"/>
      <c r="E40" s="45"/>
    </row>
    <row r="41" spans="1:7" ht="32.25" customHeight="1" x14ac:dyDescent="0.25">
      <c r="A41" s="45" t="s">
        <v>33</v>
      </c>
      <c r="B41" s="45"/>
      <c r="C41" s="45"/>
      <c r="D41" s="45"/>
      <c r="E41" s="45"/>
    </row>
    <row r="42" spans="1:7" x14ac:dyDescent="0.25">
      <c r="A42" s="48" t="s">
        <v>5</v>
      </c>
      <c r="B42" s="48"/>
      <c r="C42" s="48"/>
      <c r="D42" s="48"/>
      <c r="E42" s="48"/>
    </row>
    <row r="43" spans="1:7" x14ac:dyDescent="0.25">
      <c r="A43" s="45" t="s">
        <v>18</v>
      </c>
      <c r="B43" s="45"/>
      <c r="C43" s="45"/>
      <c r="D43" s="45"/>
      <c r="E43" s="45"/>
    </row>
    <row r="44" spans="1:7" x14ac:dyDescent="0.25">
      <c r="A44" s="46" t="s">
        <v>67</v>
      </c>
      <c r="B44" s="46"/>
      <c r="C44" s="46"/>
      <c r="D44" s="46"/>
      <c r="E44" s="46"/>
    </row>
    <row r="45" spans="1:7" x14ac:dyDescent="0.25">
      <c r="B45" s="47" t="s">
        <v>19</v>
      </c>
      <c r="C45" s="47"/>
      <c r="D45" s="47"/>
      <c r="E45" s="33" t="s">
        <v>6</v>
      </c>
    </row>
    <row r="46" spans="1:7" x14ac:dyDescent="0.25">
      <c r="A46" s="35"/>
      <c r="B46" s="35"/>
      <c r="C46" s="35"/>
      <c r="D46" s="35"/>
      <c r="E46" s="35"/>
    </row>
    <row r="47" spans="1:7" x14ac:dyDescent="0.25">
      <c r="A47" s="46" t="s">
        <v>32</v>
      </c>
      <c r="B47" s="46"/>
      <c r="C47" s="46"/>
      <c r="D47" s="46"/>
      <c r="E47" s="46"/>
    </row>
    <row r="48" spans="1:7" x14ac:dyDescent="0.25">
      <c r="B48" s="47" t="s">
        <v>19</v>
      </c>
      <c r="C48" s="47"/>
      <c r="D48" s="47"/>
      <c r="E48" s="33" t="s">
        <v>6</v>
      </c>
    </row>
    <row r="49" spans="1:2" x14ac:dyDescent="0.25">
      <c r="A49" s="1" t="s">
        <v>40</v>
      </c>
    </row>
    <row r="50" spans="1:2" x14ac:dyDescent="0.25">
      <c r="A50" s="6" t="s">
        <v>35</v>
      </c>
    </row>
    <row r="51" spans="1:2" x14ac:dyDescent="0.25">
      <c r="A51" s="6" t="s">
        <v>42</v>
      </c>
      <c r="B51" s="8">
        <f>'2кв'!B58</f>
        <v>305766.30250000005</v>
      </c>
    </row>
    <row r="52" spans="1:2" ht="19.149999999999999" customHeight="1" x14ac:dyDescent="0.25">
      <c r="A52" s="34" t="s">
        <v>92</v>
      </c>
      <c r="B52" s="9"/>
    </row>
    <row r="53" spans="1:2" x14ac:dyDescent="0.25">
      <c r="A53" s="1" t="s">
        <v>37</v>
      </c>
      <c r="B53" s="9">
        <v>303848.51</v>
      </c>
    </row>
    <row r="54" spans="1:2" x14ac:dyDescent="0.25">
      <c r="A54" s="1" t="s">
        <v>38</v>
      </c>
      <c r="B54" s="28">
        <v>111496.93</v>
      </c>
    </row>
    <row r="55" spans="1:2" x14ac:dyDescent="0.25">
      <c r="A55" s="1" t="s">
        <v>46</v>
      </c>
      <c r="B55" s="22">
        <f>350*3</f>
        <v>1050</v>
      </c>
    </row>
    <row r="56" spans="1:2" x14ac:dyDescent="0.25">
      <c r="A56" s="1" t="s">
        <v>45</v>
      </c>
      <c r="B56" s="23">
        <f>3*330</f>
        <v>990</v>
      </c>
    </row>
    <row r="57" spans="1:2" x14ac:dyDescent="0.25">
      <c r="A57" s="1" t="s">
        <v>47</v>
      </c>
      <c r="B57" s="23">
        <f>3*300</f>
        <v>900</v>
      </c>
    </row>
    <row r="58" spans="1:2" ht="30" x14ac:dyDescent="0.25">
      <c r="A58" s="34" t="s">
        <v>41</v>
      </c>
      <c r="B58" s="9">
        <f>E36</f>
        <v>487975.98299999989</v>
      </c>
    </row>
    <row r="59" spans="1:2" x14ac:dyDescent="0.25">
      <c r="A59" s="10" t="s">
        <v>36</v>
      </c>
      <c r="B59" s="12">
        <f>B51+B53+B54+B55+B56+B57-B58</f>
        <v>236075.75950000004</v>
      </c>
    </row>
    <row r="61" spans="1:2" x14ac:dyDescent="0.25">
      <c r="B61" s="1">
        <v>188044.69</v>
      </c>
    </row>
    <row r="62" spans="1:2" x14ac:dyDescent="0.25">
      <c r="B62" s="7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2:E42"/>
    <mergeCell ref="A14:E14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43:E43"/>
    <mergeCell ref="A44:E44"/>
    <mergeCell ref="B45:D45"/>
    <mergeCell ref="A47:E47"/>
    <mergeCell ref="B48:D48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19" zoomScaleSheetLayoutView="100" workbookViewId="0">
      <selection activeCell="A25" sqref="A25:A28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3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3" t="s">
        <v>93</v>
      </c>
      <c r="B3" s="53"/>
      <c r="C3" s="53"/>
      <c r="D3" s="53"/>
      <c r="E3" s="53"/>
    </row>
    <row r="4" spans="1:5" x14ac:dyDescent="0.25">
      <c r="A4" s="29" t="s">
        <v>13</v>
      </c>
      <c r="B4" s="3"/>
      <c r="C4" s="3"/>
      <c r="D4" s="59"/>
      <c r="E4" s="59" t="s">
        <v>94</v>
      </c>
    </row>
    <row r="5" spans="1:5" x14ac:dyDescent="0.25">
      <c r="A5" s="41"/>
      <c r="B5" s="3"/>
      <c r="C5" s="3"/>
      <c r="D5" s="3"/>
      <c r="E5" s="3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24</v>
      </c>
      <c r="B7" s="56"/>
      <c r="C7" s="56"/>
      <c r="D7" s="56"/>
      <c r="E7" s="56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45" t="s">
        <v>25</v>
      </c>
      <c r="B9" s="45"/>
      <c r="C9" s="45"/>
      <c r="D9" s="45"/>
      <c r="E9" s="45"/>
    </row>
    <row r="10" spans="1:5" ht="25.5" customHeight="1" x14ac:dyDescent="0.25">
      <c r="A10" s="58" t="s">
        <v>14</v>
      </c>
      <c r="B10" s="58"/>
      <c r="C10" s="58"/>
      <c r="D10" s="58"/>
      <c r="E10" s="58"/>
    </row>
    <row r="11" spans="1:5" ht="28.9" customHeight="1" x14ac:dyDescent="0.25">
      <c r="A11" s="45" t="s">
        <v>26</v>
      </c>
      <c r="B11" s="45"/>
      <c r="C11" s="45"/>
      <c r="D11" s="45"/>
      <c r="E11" s="45"/>
    </row>
    <row r="12" spans="1:5" x14ac:dyDescent="0.25">
      <c r="A12" s="49" t="s">
        <v>15</v>
      </c>
      <c r="B12" s="49"/>
      <c r="C12" s="49"/>
      <c r="D12" s="49"/>
      <c r="E12" s="49"/>
    </row>
    <row r="13" spans="1:5" ht="18" customHeight="1" x14ac:dyDescent="0.25">
      <c r="A13" s="45" t="s">
        <v>22</v>
      </c>
      <c r="B13" s="45"/>
      <c r="C13" s="45"/>
      <c r="D13" s="45"/>
      <c r="E13" s="45"/>
    </row>
    <row r="14" spans="1:5" x14ac:dyDescent="0.25">
      <c r="A14" s="49" t="s">
        <v>2</v>
      </c>
      <c r="B14" s="49"/>
      <c r="C14" s="49"/>
      <c r="D14" s="49"/>
      <c r="E14" s="49"/>
    </row>
    <row r="15" spans="1:5" ht="23.25" customHeight="1" x14ac:dyDescent="0.25">
      <c r="A15" s="45" t="s">
        <v>58</v>
      </c>
      <c r="B15" s="45"/>
      <c r="C15" s="45"/>
      <c r="D15" s="45"/>
      <c r="E15" s="45"/>
    </row>
    <row r="16" spans="1:5" x14ac:dyDescent="0.25">
      <c r="A16" s="49" t="s">
        <v>16</v>
      </c>
      <c r="B16" s="49"/>
      <c r="C16" s="49"/>
      <c r="D16" s="49"/>
      <c r="E16" s="49"/>
    </row>
    <row r="17" spans="1:7" ht="31.5" customHeight="1" x14ac:dyDescent="0.25">
      <c r="A17" s="45" t="s">
        <v>17</v>
      </c>
      <c r="B17" s="45"/>
      <c r="C17" s="45"/>
      <c r="D17" s="45"/>
      <c r="E17" s="45"/>
    </row>
    <row r="18" spans="1:7" ht="60" customHeight="1" x14ac:dyDescent="0.25">
      <c r="A18" s="45" t="s">
        <v>27</v>
      </c>
      <c r="B18" s="45"/>
      <c r="C18" s="45"/>
      <c r="D18" s="45"/>
      <c r="E18" s="45"/>
    </row>
    <row r="19" spans="1:7" ht="33" customHeight="1" x14ac:dyDescent="0.25">
      <c r="A19" s="50" t="s">
        <v>28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13" t="s">
        <v>34</v>
      </c>
      <c r="C22" s="2" t="s">
        <v>4</v>
      </c>
      <c r="D22" s="2">
        <v>15.43</v>
      </c>
      <c r="E22" s="5">
        <f>D22*F20*G20</f>
        <v>244800.03599999996</v>
      </c>
      <c r="G22" s="7"/>
    </row>
    <row r="23" spans="1:7" x14ac:dyDescent="0.25">
      <c r="A23" s="14" t="s">
        <v>43</v>
      </c>
      <c r="B23" s="15" t="s">
        <v>23</v>
      </c>
      <c r="C23" s="16" t="s">
        <v>4</v>
      </c>
      <c r="D23" s="16">
        <v>6.06</v>
      </c>
      <c r="E23" s="5">
        <f>D23*F20*G20</f>
        <v>96143.111999999979</v>
      </c>
      <c r="G23" s="7"/>
    </row>
    <row r="24" spans="1:7" ht="25.5" x14ac:dyDescent="0.25">
      <c r="A24" s="4" t="s">
        <v>54</v>
      </c>
      <c r="B24" s="13" t="s">
        <v>55</v>
      </c>
      <c r="C24" s="2" t="s">
        <v>30</v>
      </c>
      <c r="D24" s="2"/>
      <c r="E24" s="5">
        <v>0</v>
      </c>
      <c r="G24" s="7"/>
    </row>
    <row r="25" spans="1:7" x14ac:dyDescent="0.25">
      <c r="A25" s="4" t="s">
        <v>48</v>
      </c>
      <c r="B25" s="13" t="s">
        <v>95</v>
      </c>
      <c r="C25" s="2" t="s">
        <v>30</v>
      </c>
      <c r="D25" s="2"/>
      <c r="E25" s="17">
        <v>3503.44</v>
      </c>
      <c r="G25" s="7"/>
    </row>
    <row r="26" spans="1:7" ht="15.75" x14ac:dyDescent="0.25">
      <c r="A26" s="92" t="s">
        <v>49</v>
      </c>
      <c r="B26" s="13" t="s">
        <v>95</v>
      </c>
      <c r="C26" s="2" t="s">
        <v>30</v>
      </c>
      <c r="D26" s="2"/>
      <c r="E26" s="17">
        <v>13624.83</v>
      </c>
      <c r="G26" s="7"/>
    </row>
    <row r="27" spans="1:7" x14ac:dyDescent="0.25">
      <c r="A27" s="4" t="s">
        <v>50</v>
      </c>
      <c r="B27" s="13" t="s">
        <v>95</v>
      </c>
      <c r="C27" s="2" t="s">
        <v>30</v>
      </c>
      <c r="D27" s="2"/>
      <c r="E27" s="17">
        <v>3137.95</v>
      </c>
      <c r="G27" s="7"/>
    </row>
    <row r="28" spans="1:7" x14ac:dyDescent="0.25">
      <c r="A28" s="4" t="s">
        <v>51</v>
      </c>
      <c r="B28" s="13" t="s">
        <v>95</v>
      </c>
      <c r="C28" s="2" t="s">
        <v>30</v>
      </c>
      <c r="D28" s="2"/>
      <c r="E28" s="17">
        <v>8603.4599999999991</v>
      </c>
      <c r="G28" s="7"/>
    </row>
    <row r="29" spans="1:7" x14ac:dyDescent="0.25">
      <c r="A29" s="4" t="s">
        <v>39</v>
      </c>
      <c r="B29" s="13" t="s">
        <v>95</v>
      </c>
      <c r="C29" s="2" t="s">
        <v>30</v>
      </c>
      <c r="D29" s="2"/>
      <c r="E29" s="17">
        <v>23367.72</v>
      </c>
      <c r="G29" s="7"/>
    </row>
    <row r="30" spans="1:7" ht="30" x14ac:dyDescent="0.25">
      <c r="A30" s="18" t="s">
        <v>96</v>
      </c>
      <c r="B30" s="13" t="s">
        <v>97</v>
      </c>
      <c r="C30" s="2" t="s">
        <v>52</v>
      </c>
      <c r="D30" s="2">
        <v>16</v>
      </c>
      <c r="E30" s="17">
        <f>D30*260.07</f>
        <v>4161.12</v>
      </c>
      <c r="G30" s="7"/>
    </row>
    <row r="31" spans="1:7" x14ac:dyDescent="0.25">
      <c r="A31" s="18"/>
      <c r="B31" s="11"/>
      <c r="C31" s="2"/>
      <c r="D31" s="2"/>
      <c r="E31" s="5"/>
      <c r="G31" s="7"/>
    </row>
    <row r="32" spans="1:7" s="6" customFormat="1" x14ac:dyDescent="0.25">
      <c r="A32" s="24" t="s">
        <v>31</v>
      </c>
      <c r="B32" s="25"/>
      <c r="C32" s="25"/>
      <c r="D32" s="21"/>
      <c r="E32" s="26">
        <f>SUM(E22:E31)</f>
        <v>397341.66799999995</v>
      </c>
    </row>
    <row r="34" spans="1:5" ht="33" customHeight="1" x14ac:dyDescent="0.25">
      <c r="A34" s="51" t="s">
        <v>98</v>
      </c>
      <c r="B34" s="51"/>
      <c r="C34" s="51"/>
      <c r="D34" s="51"/>
      <c r="E34" s="51"/>
    </row>
    <row r="35" spans="1:5" ht="33.75" customHeight="1" x14ac:dyDescent="0.25">
      <c r="A35" s="45" t="s">
        <v>21</v>
      </c>
      <c r="B35" s="45"/>
      <c r="C35" s="45"/>
      <c r="D35" s="45"/>
      <c r="E35" s="45"/>
    </row>
    <row r="36" spans="1:5" x14ac:dyDescent="0.25">
      <c r="A36" s="45" t="s">
        <v>20</v>
      </c>
      <c r="B36" s="45"/>
      <c r="C36" s="45"/>
      <c r="D36" s="45"/>
      <c r="E36" s="45"/>
    </row>
    <row r="37" spans="1:5" ht="32.25" customHeight="1" x14ac:dyDescent="0.25">
      <c r="A37" s="45" t="s">
        <v>33</v>
      </c>
      <c r="B37" s="45"/>
      <c r="C37" s="45"/>
      <c r="D37" s="45"/>
      <c r="E37" s="45"/>
    </row>
    <row r="38" spans="1:5" x14ac:dyDescent="0.25">
      <c r="A38" s="48" t="s">
        <v>5</v>
      </c>
      <c r="B38" s="48"/>
      <c r="C38" s="48"/>
      <c r="D38" s="48"/>
      <c r="E38" s="48"/>
    </row>
    <row r="39" spans="1:5" x14ac:dyDescent="0.25">
      <c r="A39" s="45" t="s">
        <v>18</v>
      </c>
      <c r="B39" s="45"/>
      <c r="C39" s="45"/>
      <c r="D39" s="45"/>
      <c r="E39" s="45"/>
    </row>
    <row r="40" spans="1:5" x14ac:dyDescent="0.25">
      <c r="A40" s="46" t="s">
        <v>67</v>
      </c>
      <c r="B40" s="46"/>
      <c r="C40" s="46"/>
      <c r="D40" s="46"/>
      <c r="E40" s="46"/>
    </row>
    <row r="41" spans="1:5" x14ac:dyDescent="0.25">
      <c r="B41" s="47" t="s">
        <v>19</v>
      </c>
      <c r="C41" s="47"/>
      <c r="D41" s="47"/>
      <c r="E41" s="42" t="s">
        <v>6</v>
      </c>
    </row>
    <row r="42" spans="1:5" x14ac:dyDescent="0.25">
      <c r="A42" s="41"/>
      <c r="B42" s="41"/>
      <c r="C42" s="41"/>
      <c r="D42" s="41"/>
      <c r="E42" s="41"/>
    </row>
    <row r="43" spans="1:5" x14ac:dyDescent="0.25">
      <c r="A43" s="46" t="s">
        <v>32</v>
      </c>
      <c r="B43" s="46"/>
      <c r="C43" s="46"/>
      <c r="D43" s="46"/>
      <c r="E43" s="46"/>
    </row>
    <row r="44" spans="1:5" x14ac:dyDescent="0.25">
      <c r="B44" s="47" t="s">
        <v>19</v>
      </c>
      <c r="C44" s="47"/>
      <c r="D44" s="47"/>
      <c r="E44" s="42" t="s">
        <v>6</v>
      </c>
    </row>
    <row r="45" spans="1:5" x14ac:dyDescent="0.25">
      <c r="A45" s="1" t="s">
        <v>40</v>
      </c>
    </row>
    <row r="46" spans="1:5" x14ac:dyDescent="0.25">
      <c r="A46" s="6" t="s">
        <v>35</v>
      </c>
    </row>
    <row r="47" spans="1:5" x14ac:dyDescent="0.25">
      <c r="A47" s="6" t="s">
        <v>42</v>
      </c>
      <c r="B47" s="8">
        <f>'3кв'!B59</f>
        <v>236075.75950000004</v>
      </c>
    </row>
    <row r="48" spans="1:5" ht="19.149999999999999" customHeight="1" x14ac:dyDescent="0.25">
      <c r="A48" s="43" t="s">
        <v>99</v>
      </c>
      <c r="B48" s="9"/>
    </row>
    <row r="49" spans="1:2" x14ac:dyDescent="0.25">
      <c r="A49" s="1" t="s">
        <v>37</v>
      </c>
      <c r="B49" s="9">
        <v>305107.20000000001</v>
      </c>
    </row>
    <row r="50" spans="1:2" x14ac:dyDescent="0.25">
      <c r="A50" s="1" t="s">
        <v>38</v>
      </c>
      <c r="B50" s="28">
        <v>118137.42</v>
      </c>
    </row>
    <row r="51" spans="1:2" x14ac:dyDescent="0.25">
      <c r="A51" s="1" t="s">
        <v>46</v>
      </c>
      <c r="B51" s="22">
        <f>350*3</f>
        <v>1050</v>
      </c>
    </row>
    <row r="52" spans="1:2" x14ac:dyDescent="0.25">
      <c r="A52" s="1" t="s">
        <v>45</v>
      </c>
      <c r="B52" s="23">
        <f>3*330</f>
        <v>990</v>
      </c>
    </row>
    <row r="53" spans="1:2" x14ac:dyDescent="0.25">
      <c r="A53" s="1" t="s">
        <v>47</v>
      </c>
      <c r="B53" s="23">
        <f>3*300</f>
        <v>900</v>
      </c>
    </row>
    <row r="54" spans="1:2" ht="30" x14ac:dyDescent="0.25">
      <c r="A54" s="43" t="s">
        <v>41</v>
      </c>
      <c r="B54" s="9">
        <f>E32</f>
        <v>397341.66799999995</v>
      </c>
    </row>
    <row r="55" spans="1:2" x14ac:dyDescent="0.25">
      <c r="A55" s="10" t="s">
        <v>36</v>
      </c>
      <c r="B55" s="12">
        <f>B47+B49+B50+B51+B52+B53-B54</f>
        <v>264918.71150000021</v>
      </c>
    </row>
    <row r="58" spans="1:2" x14ac:dyDescent="0.25">
      <c r="B58" s="7"/>
    </row>
  </sheetData>
  <mergeCells count="28">
    <mergeCell ref="A39:E39"/>
    <mergeCell ref="A40:E40"/>
    <mergeCell ref="B41:D41"/>
    <mergeCell ref="A43:E43"/>
    <mergeCell ref="B44:D44"/>
    <mergeCell ref="A20:E20"/>
    <mergeCell ref="A34:E34"/>
    <mergeCell ref="A35:E35"/>
    <mergeCell ref="A36:E36"/>
    <mergeCell ref="A37:E37"/>
    <mergeCell ref="A38:E38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topLeftCell="A28" zoomScaleSheetLayoutView="100" workbookViewId="0">
      <selection activeCell="C29" sqref="C29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0" t="s">
        <v>100</v>
      </c>
      <c r="B1" s="60"/>
      <c r="C1" s="60"/>
      <c r="D1" s="61"/>
    </row>
    <row r="2" spans="1:4" ht="15.75" x14ac:dyDescent="0.25">
      <c r="A2" s="62" t="s">
        <v>101</v>
      </c>
      <c r="B2" s="62"/>
      <c r="C2" s="62"/>
      <c r="D2" s="63"/>
    </row>
    <row r="3" spans="1:4" ht="15.75" x14ac:dyDescent="0.25">
      <c r="A3" s="62" t="s">
        <v>102</v>
      </c>
      <c r="B3" s="62"/>
      <c r="C3" s="62"/>
      <c r="D3" s="63"/>
    </row>
    <row r="4" spans="1:4" ht="15.75" x14ac:dyDescent="0.25">
      <c r="A4" s="60" t="s">
        <v>129</v>
      </c>
      <c r="B4" s="60"/>
      <c r="C4" s="60"/>
      <c r="D4" s="61"/>
    </row>
    <row r="5" spans="1:4" ht="15.75" x14ac:dyDescent="0.25">
      <c r="A5" s="64"/>
      <c r="B5" s="64"/>
      <c r="C5" s="64"/>
      <c r="D5" s="27"/>
    </row>
    <row r="6" spans="1:4" ht="15.75" x14ac:dyDescent="0.25">
      <c r="A6" s="63"/>
      <c r="B6" s="65" t="s">
        <v>103</v>
      </c>
      <c r="C6" s="66">
        <f>'1кв'!B52</f>
        <v>188044.69</v>
      </c>
      <c r="D6" s="67"/>
    </row>
    <row r="7" spans="1:4" ht="15.75" x14ac:dyDescent="0.25">
      <c r="A7" s="68" t="s">
        <v>104</v>
      </c>
      <c r="B7" s="65" t="s">
        <v>130</v>
      </c>
      <c r="C7" s="66"/>
      <c r="D7" s="67"/>
    </row>
    <row r="8" spans="1:4" ht="15.75" x14ac:dyDescent="0.25">
      <c r="A8" s="63"/>
      <c r="B8" s="69" t="s">
        <v>105</v>
      </c>
      <c r="C8" s="66"/>
      <c r="D8" s="67"/>
    </row>
    <row r="9" spans="1:4" ht="15.75" x14ac:dyDescent="0.25">
      <c r="A9" s="63"/>
      <c r="B9" s="4" t="s">
        <v>131</v>
      </c>
      <c r="C9" s="66"/>
      <c r="D9" s="67"/>
    </row>
    <row r="10" spans="1:4" ht="15.75" x14ac:dyDescent="0.25">
      <c r="A10" s="63"/>
      <c r="B10" s="4" t="s">
        <v>132</v>
      </c>
      <c r="C10" s="66"/>
      <c r="D10" s="67"/>
    </row>
    <row r="11" spans="1:4" ht="15.75" x14ac:dyDescent="0.25">
      <c r="A11" s="63"/>
      <c r="B11" s="4" t="s">
        <v>133</v>
      </c>
      <c r="C11" s="66"/>
      <c r="D11" s="67"/>
    </row>
    <row r="12" spans="1:4" ht="15.75" x14ac:dyDescent="0.25">
      <c r="A12" s="63"/>
      <c r="B12" s="4" t="s">
        <v>134</v>
      </c>
      <c r="C12" s="66"/>
      <c r="D12" s="67"/>
    </row>
    <row r="13" spans="1:4" ht="15.75" x14ac:dyDescent="0.25">
      <c r="B13" s="70" t="s">
        <v>106</v>
      </c>
      <c r="C13" s="71">
        <f>'1кв'!B54+'2кв'!B52+'3кв'!B53+'4кв'!B49</f>
        <v>1177214.55</v>
      </c>
      <c r="D13" s="72"/>
    </row>
    <row r="14" spans="1:4" ht="15.75" x14ac:dyDescent="0.25">
      <c r="B14" s="70" t="s">
        <v>107</v>
      </c>
      <c r="C14" s="71">
        <f>'1кв'!B55+'2кв'!B53+'3кв'!B54+'4кв'!B50</f>
        <v>433182.17</v>
      </c>
      <c r="D14" s="72"/>
    </row>
    <row r="15" spans="1:4" ht="30" x14ac:dyDescent="0.25">
      <c r="B15" s="73" t="s">
        <v>108</v>
      </c>
      <c r="C15" s="71">
        <f>'1кв'!B56+'2кв'!B54+'3кв'!B55+'4кв'!B51</f>
        <v>4200</v>
      </c>
      <c r="D15" s="72"/>
    </row>
    <row r="16" spans="1:4" ht="30" x14ac:dyDescent="0.25">
      <c r="B16" s="73" t="s">
        <v>109</v>
      </c>
      <c r="C16" s="71">
        <f>'1кв'!B57+'2кв'!B55+'3кв'!B56+'4кв'!B52</f>
        <v>3960</v>
      </c>
      <c r="D16" s="72"/>
    </row>
    <row r="17" spans="1:5" ht="30" x14ac:dyDescent="0.25">
      <c r="A17" s="68"/>
      <c r="B17" s="73" t="s">
        <v>110</v>
      </c>
      <c r="C17" s="71">
        <f>'1кв'!B58+'2кв'!B56+'3кв'!B57+'4кв'!B53</f>
        <v>3600</v>
      </c>
      <c r="D17" s="72"/>
    </row>
    <row r="18" spans="1:5" ht="15.75" x14ac:dyDescent="0.25">
      <c r="A18" s="74"/>
      <c r="B18" s="70" t="s">
        <v>111</v>
      </c>
      <c r="C18" s="75">
        <f>SUM(C13:C17)</f>
        <v>1622156.72</v>
      </c>
      <c r="D18" s="67"/>
    </row>
    <row r="19" spans="1:5" ht="15.75" x14ac:dyDescent="0.25">
      <c r="A19" s="27"/>
      <c r="B19" s="76"/>
      <c r="C19" s="76"/>
      <c r="D19" s="77"/>
    </row>
    <row r="20" spans="1:5" ht="15.75" x14ac:dyDescent="0.25">
      <c r="A20" s="78" t="s">
        <v>112</v>
      </c>
      <c r="B20" s="19" t="s">
        <v>113</v>
      </c>
      <c r="C20" s="79">
        <f>'1кв'!E22+'2кв'!E22+'3кв'!E22+'4кв'!E22</f>
        <v>927162.28799999983</v>
      </c>
      <c r="D20" s="77"/>
    </row>
    <row r="21" spans="1:5" ht="15.75" x14ac:dyDescent="0.25">
      <c r="A21" s="78"/>
      <c r="B21" s="14" t="s">
        <v>43</v>
      </c>
      <c r="C21" s="79">
        <f>'1кв'!E23+'2кв'!E23+'3кв'!E23+'4кв'!E23</f>
        <v>364264.99199999991</v>
      </c>
      <c r="D21" s="77"/>
    </row>
    <row r="22" spans="1:5" ht="15.75" x14ac:dyDescent="0.25">
      <c r="A22" s="78"/>
      <c r="B22" s="4" t="s">
        <v>54</v>
      </c>
      <c r="C22" s="79">
        <f>'1кв'!E24+'2кв'!E24+'3кв'!E24+'4кв'!E24</f>
        <v>0</v>
      </c>
      <c r="D22" s="77"/>
    </row>
    <row r="23" spans="1:5" ht="15.75" x14ac:dyDescent="0.25">
      <c r="A23" s="78"/>
      <c r="B23" s="4" t="s">
        <v>115</v>
      </c>
      <c r="C23" s="79">
        <f>'1кв'!E25+'2кв'!E25+'3кв'!E25+'4кв'!E25</f>
        <v>7429.49</v>
      </c>
      <c r="D23" s="77"/>
    </row>
    <row r="24" spans="1:5" ht="15.75" x14ac:dyDescent="0.25">
      <c r="A24" s="78"/>
      <c r="B24" s="92" t="s">
        <v>135</v>
      </c>
      <c r="C24" s="79">
        <f>'1кв'!E26+'2кв'!E26+'3кв'!E26+'4кв'!E26</f>
        <v>22708.05</v>
      </c>
      <c r="D24" s="77"/>
    </row>
    <row r="25" spans="1:5" ht="15.75" x14ac:dyDescent="0.25">
      <c r="A25" s="78"/>
      <c r="B25" s="4" t="s">
        <v>116</v>
      </c>
      <c r="C25" s="79">
        <f>'1кв'!E27+'2кв'!E27+'3кв'!E27+'4кв'!E27</f>
        <v>20302.100000000002</v>
      </c>
      <c r="D25" s="77"/>
    </row>
    <row r="26" spans="1:5" ht="15.75" x14ac:dyDescent="0.25">
      <c r="A26" s="78"/>
      <c r="B26" s="4" t="s">
        <v>114</v>
      </c>
      <c r="C26" s="79">
        <f>'1кв'!E28+'2кв'!E28+'3кв'!E28+'4кв'!E28</f>
        <v>16829.019999999997</v>
      </c>
      <c r="D26" s="77"/>
    </row>
    <row r="27" spans="1:5" ht="15.75" x14ac:dyDescent="0.25">
      <c r="A27" s="27"/>
      <c r="B27" s="4" t="s">
        <v>39</v>
      </c>
      <c r="C27" s="79">
        <f>'1кв'!E29+'2кв'!E29+'3кв'!E29+'4кв'!E29</f>
        <v>42532.04</v>
      </c>
      <c r="D27" s="77">
        <f>64990.03-23001.3+543.02</f>
        <v>42531.749999999993</v>
      </c>
      <c r="E27" s="80"/>
    </row>
    <row r="28" spans="1:5" ht="15.75" x14ac:dyDescent="0.25">
      <c r="A28" s="78"/>
      <c r="B28" s="81" t="s">
        <v>136</v>
      </c>
      <c r="C28" s="79">
        <f>'1кв'!E30+'1кв'!E31+'1кв'!E32+'1кв'!E34+'1кв'!E33+'1кв'!E35+'2кв'!E31+'2кв'!E32+'2кв'!E33+'3кв'!E31+'3кв'!E32+'3кв'!E33+'4кв'!E30</f>
        <v>19166.318500000001</v>
      </c>
      <c r="D28" s="77"/>
    </row>
    <row r="29" spans="1:5" ht="15.75" x14ac:dyDescent="0.25">
      <c r="A29" s="78"/>
      <c r="B29" s="82" t="s">
        <v>117</v>
      </c>
      <c r="C29" s="79">
        <f>SUM(C31:C34)</f>
        <v>124888.4</v>
      </c>
      <c r="D29" s="77"/>
    </row>
    <row r="30" spans="1:5" ht="15.75" x14ac:dyDescent="0.25">
      <c r="A30" s="78"/>
      <c r="B30" s="69" t="s">
        <v>105</v>
      </c>
      <c r="C30" s="79"/>
      <c r="D30" s="77"/>
    </row>
    <row r="31" spans="1:5" ht="15.75" x14ac:dyDescent="0.25">
      <c r="A31" s="78"/>
      <c r="B31" s="40" t="s">
        <v>138</v>
      </c>
      <c r="C31" s="79">
        <f>'3кв'!E30</f>
        <v>16200</v>
      </c>
      <c r="D31" s="77"/>
    </row>
    <row r="32" spans="1:5" ht="15.75" x14ac:dyDescent="0.25">
      <c r="A32" s="78"/>
      <c r="B32" s="40" t="s">
        <v>137</v>
      </c>
      <c r="C32" s="79">
        <f>'2кв'!E30</f>
        <v>4400</v>
      </c>
      <c r="D32" s="77"/>
    </row>
    <row r="33" spans="1:5" ht="15.75" x14ac:dyDescent="0.25">
      <c r="A33" s="78"/>
      <c r="B33" s="4" t="s">
        <v>139</v>
      </c>
      <c r="C33" s="79">
        <f>'3кв'!E34</f>
        <v>104288.4</v>
      </c>
      <c r="D33" s="77"/>
    </row>
    <row r="34" spans="1:5" ht="15.75" x14ac:dyDescent="0.25">
      <c r="A34" s="78"/>
      <c r="B34" s="40"/>
      <c r="C34" s="79"/>
      <c r="D34" s="77"/>
    </row>
    <row r="35" spans="1:5" ht="15.75" x14ac:dyDescent="0.25">
      <c r="A35" s="27"/>
      <c r="B35" s="83" t="s">
        <v>118</v>
      </c>
      <c r="C35" s="84">
        <f>SUM(C20:C29)</f>
        <v>1545282.6984999999</v>
      </c>
      <c r="D35" s="77"/>
      <c r="E35" s="80"/>
    </row>
    <row r="36" spans="1:5" ht="15.75" x14ac:dyDescent="0.25">
      <c r="A36" s="27"/>
      <c r="B36" s="85" t="s">
        <v>119</v>
      </c>
      <c r="C36" s="86">
        <f>C6+C18-C35</f>
        <v>264918.71149999998</v>
      </c>
      <c r="D36" s="77"/>
    </row>
    <row r="37" spans="1:5" ht="15.75" x14ac:dyDescent="0.25">
      <c r="A37" s="27"/>
      <c r="B37" s="68"/>
      <c r="C37" s="68"/>
      <c r="D37" s="77"/>
    </row>
    <row r="38" spans="1:5" ht="15.75" x14ac:dyDescent="0.25">
      <c r="A38" s="27"/>
      <c r="B38" s="87" t="s">
        <v>120</v>
      </c>
      <c r="C38" s="87"/>
      <c r="D38" s="77"/>
    </row>
    <row r="39" spans="1:5" ht="15.75" x14ac:dyDescent="0.25">
      <c r="A39" s="27"/>
      <c r="B39" s="87" t="s">
        <v>121</v>
      </c>
      <c r="C39" s="88">
        <v>204650.13</v>
      </c>
      <c r="D39" s="77"/>
    </row>
    <row r="40" spans="1:5" ht="15.75" x14ac:dyDescent="0.25">
      <c r="A40" s="27"/>
      <c r="B40" s="89" t="s">
        <v>122</v>
      </c>
      <c r="C40" s="90">
        <v>201861.47</v>
      </c>
      <c r="D40" s="77"/>
    </row>
    <row r="41" spans="1:5" ht="15.75" x14ac:dyDescent="0.25">
      <c r="A41" s="27"/>
      <c r="B41" s="87" t="s">
        <v>123</v>
      </c>
      <c r="C41" s="91">
        <f>C40-C39</f>
        <v>-2788.6600000000035</v>
      </c>
      <c r="D41" s="77"/>
    </row>
    <row r="42" spans="1:5" ht="15.75" x14ac:dyDescent="0.25">
      <c r="A42" s="27"/>
      <c r="B42" s="68"/>
      <c r="C42" s="68"/>
      <c r="D42" s="77"/>
    </row>
    <row r="43" spans="1:5" ht="15.75" x14ac:dyDescent="0.25">
      <c r="A43" s="27"/>
      <c r="B43" s="68"/>
      <c r="C43" s="68"/>
      <c r="D43" s="77"/>
    </row>
    <row r="44" spans="1:5" ht="15.75" x14ac:dyDescent="0.25">
      <c r="A44" s="27" t="s">
        <v>124</v>
      </c>
      <c r="B44" s="68" t="s">
        <v>125</v>
      </c>
      <c r="C44" s="68"/>
      <c r="D44" s="77"/>
    </row>
    <row r="45" spans="1:5" ht="15.75" x14ac:dyDescent="0.25">
      <c r="A45" s="27"/>
      <c r="B45" s="68" t="s">
        <v>126</v>
      </c>
      <c r="C45" s="68"/>
      <c r="D45" s="77"/>
    </row>
    <row r="46" spans="1:5" ht="15.75" x14ac:dyDescent="0.25">
      <c r="A46" s="27"/>
      <c r="B46" s="68" t="s">
        <v>127</v>
      </c>
      <c r="C46" s="68"/>
      <c r="D46" s="77"/>
    </row>
    <row r="47" spans="1:5" ht="15.75" x14ac:dyDescent="0.25">
      <c r="A47" s="27"/>
      <c r="B47" s="68"/>
      <c r="C47" s="68"/>
      <c r="D47" s="77"/>
    </row>
    <row r="48" spans="1:5" ht="15.75" x14ac:dyDescent="0.25">
      <c r="A48" s="27"/>
      <c r="B48" s="68"/>
      <c r="C48" s="68"/>
      <c r="D48" s="77"/>
    </row>
    <row r="49" spans="1:4" ht="15.75" x14ac:dyDescent="0.25">
      <c r="A49" s="27"/>
      <c r="B49" s="68" t="s">
        <v>128</v>
      </c>
      <c r="C49" s="68"/>
      <c r="D49" s="77"/>
    </row>
    <row r="50" spans="1:4" ht="15.75" x14ac:dyDescent="0.25">
      <c r="A50" s="27"/>
      <c r="B50" s="68"/>
      <c r="C50" s="68"/>
      <c r="D50" s="77"/>
    </row>
    <row r="51" spans="1:4" ht="15.75" x14ac:dyDescent="0.25">
      <c r="A51" s="27"/>
      <c r="B51" s="68"/>
      <c r="C51" s="68"/>
      <c r="D51" s="77"/>
    </row>
  </sheetData>
  <mergeCells count="6">
    <mergeCell ref="A1:C1"/>
    <mergeCell ref="A2:C2"/>
    <mergeCell ref="A3:C3"/>
    <mergeCell ref="A4:C4"/>
    <mergeCell ref="A5:C5"/>
    <mergeCell ref="B19:C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2024-02-27T08:06:42Z</dcterms:modified>
</cp:coreProperties>
</file>